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ropbox\Ocm\Ocm 2016\"/>
    </mc:Choice>
  </mc:AlternateContent>
  <bookViews>
    <workbookView xWindow="0" yWindow="0" windowWidth="23040" windowHeight="9408" tabRatio="792" firstSheet="9" activeTab="16"/>
  </bookViews>
  <sheets>
    <sheet name="2-1_PROGETTI_OUT" sheetId="1" state="hidden" r:id="rId1"/>
    <sheet name="1.1 CONTO ECONOMICO ANTE" sheetId="2" r:id="rId2"/>
    <sheet name="1.2 CONTO ECONOMICO POST" sheetId="3" r:id="rId3"/>
    <sheet name="2.1  STATO PATRIMONIALE ANTE" sheetId="4" r:id="rId4"/>
    <sheet name="2-1_STATO_PATRIMONIALE_OUT" sheetId="5" state="hidden" r:id="rId5"/>
    <sheet name="3-2_CONTO_ECONOMICO_OUT" sheetId="6" state="hidden" r:id="rId6"/>
    <sheet name="2.2  STATO PATRIMONIALE POST" sheetId="7" r:id="rId7"/>
    <sheet name="PREREQUISITO_1_ROI" sheetId="8" r:id="rId8"/>
    <sheet name="PREREQUISITO_2_VALORE AGGIUNTO" sheetId="9" r:id="rId9"/>
    <sheet name="3 MATERIE PRIME" sheetId="10" r:id="rId10"/>
    <sheet name="4-2_MATERIE_PRIME_OUT" sheetId="11" state="hidden" r:id="rId11"/>
    <sheet name="3.1 RIEPILOGO MATERIE PRIME" sheetId="12" r:id="rId12"/>
    <sheet name="4 PRODOTTI FINITI" sheetId="13" r:id="rId13"/>
    <sheet name="5-1_PRODOTTI_OUT" sheetId="14" state="hidden" r:id="rId14"/>
    <sheet name="5-4_PREZZI_MATERIE_PRIME_OUT" sheetId="15" state="hidden" r:id="rId15"/>
    <sheet name="5 RIEPILOGO PRODOTTI FINITI" sheetId="16" r:id="rId16"/>
    <sheet name="6 PREVENTIVO_LAVORI" sheetId="17" r:id="rId17"/>
    <sheet name="6-4_PREVENTIVO_LAVORI_OUT" sheetId="19" state="hidden" r:id="rId18"/>
    <sheet name="6-5_COSTI_UNITARI_OUT" sheetId="20" state="hidden" r:id="rId19"/>
    <sheet name="7_PIANO_FINANZIARIO_OUT" sheetId="21" state="hidden" r:id="rId20"/>
    <sheet name="PREREQUISITO_2_ROI_OUT" sheetId="22" state="hidden" r:id="rId21"/>
    <sheet name="PREVENTIVO_LAVORI_APPROVATO" sheetId="23" state="hidden" r:id="rId22"/>
    <sheet name="PIANO_FINANZIARIO_APPROVATO" sheetId="24" state="hidden" r:id="rId23"/>
    <sheet name="DOCUMENTI_ALLEGATI" sheetId="25" state="hidden" r:id="rId24"/>
    <sheet name="RICEVIBILITA_DATI_ISTRUTTORIA" sheetId="26" state="hidden" r:id="rId25"/>
    <sheet name="PRIORITA_GRADUATORIA" sheetId="27" state="hidden" r:id="rId26"/>
  </sheets>
  <definedNames>
    <definedName name="_A65553">'5 RIEPILOGO PRODOTTI FINITI'!$D$65</definedName>
    <definedName name="_xlnm.Print_Area" localSheetId="2">'1.2 CONTO ECONOMICO POST'!$A$1:$M$95</definedName>
    <definedName name="_xlnm.Print_Area" localSheetId="11">'3.1 RIEPILOGO MATERIE PRIME'!$A$1:$N$57</definedName>
    <definedName name="_xlnm.Print_Area" localSheetId="15">'5 RIEPILOGO PRODOTTI FINITI'!$A$1:$N$60</definedName>
    <definedName name="_xlnm.Print_Area" localSheetId="16">'6 PREVENTIVO_LAVORI'!$A$2:$O$95</definedName>
  </definedNames>
  <calcPr calcId="152511"/>
</workbook>
</file>

<file path=xl/calcChain.xml><?xml version="1.0" encoding="utf-8"?>
<calcChain xmlns="http://schemas.openxmlformats.org/spreadsheetml/2006/main">
  <c r="K4" i="9" l="1"/>
  <c r="I4" i="9"/>
  <c r="N4" i="17"/>
  <c r="L4" i="17"/>
  <c r="M4" i="16"/>
  <c r="K4" i="16"/>
  <c r="U4" i="13"/>
  <c r="S4" i="13"/>
  <c r="M4" i="12"/>
  <c r="K4" i="12"/>
  <c r="U4" i="10"/>
  <c r="S4" i="10"/>
  <c r="I4" i="8"/>
  <c r="K4" i="7"/>
  <c r="K4" i="4"/>
  <c r="K4" i="3"/>
  <c r="L3" i="17"/>
  <c r="N85" i="17"/>
  <c r="N59" i="17"/>
  <c r="N53" i="17"/>
  <c r="N47" i="17"/>
  <c r="N37" i="17"/>
  <c r="N27" i="17"/>
  <c r="L5" i="17"/>
  <c r="K52" i="16"/>
  <c r="I52" i="16"/>
  <c r="G52" i="16"/>
  <c r="K5" i="16"/>
  <c r="K3" i="16"/>
  <c r="V59" i="13"/>
  <c r="S59" i="13"/>
  <c r="P59" i="13"/>
  <c r="L59" i="13"/>
  <c r="I59" i="13"/>
  <c r="G59" i="13"/>
  <c r="V57" i="13"/>
  <c r="S57" i="13"/>
  <c r="P57" i="13"/>
  <c r="L57" i="13"/>
  <c r="I57" i="13"/>
  <c r="G57" i="13"/>
  <c r="S5" i="13"/>
  <c r="S3" i="13"/>
  <c r="G52" i="12"/>
  <c r="K5" i="12"/>
  <c r="K3" i="12"/>
  <c r="G2" i="11"/>
  <c r="F2" i="11"/>
  <c r="E2" i="11"/>
  <c r="A2" i="11"/>
  <c r="V59" i="10"/>
  <c r="S59" i="10"/>
  <c r="R2" i="11" s="1"/>
  <c r="P59" i="10"/>
  <c r="L59" i="10"/>
  <c r="P2" i="11" s="1"/>
  <c r="I59" i="10"/>
  <c r="G59" i="10"/>
  <c r="N2" i="11" s="1"/>
  <c r="V57" i="10"/>
  <c r="S57" i="10"/>
  <c r="L2" i="11" s="1"/>
  <c r="P57" i="10"/>
  <c r="K2" i="11" s="1"/>
  <c r="L57" i="10"/>
  <c r="J2" i="11" s="1"/>
  <c r="I57" i="10"/>
  <c r="G57" i="10"/>
  <c r="H2" i="11" s="1"/>
  <c r="S5" i="10"/>
  <c r="B2" i="11" s="1"/>
  <c r="S3" i="10"/>
  <c r="C2" i="11" s="1"/>
  <c r="D17" i="9"/>
  <c r="D12" i="9"/>
  <c r="I5" i="9"/>
  <c r="I3" i="9"/>
  <c r="I5" i="8"/>
  <c r="I3" i="8"/>
  <c r="K28" i="7"/>
  <c r="J22" i="8" s="1"/>
  <c r="I28" i="7"/>
  <c r="H22" i="8" s="1"/>
  <c r="G28" i="7"/>
  <c r="F22" i="8" s="1"/>
  <c r="Q12" i="7"/>
  <c r="P12" i="7"/>
  <c r="O12" i="7"/>
  <c r="O14" i="7"/>
  <c r="K5" i="7"/>
  <c r="K3" i="7"/>
  <c r="G2" i="6"/>
  <c r="F2" i="6"/>
  <c r="E2" i="6"/>
  <c r="C2" i="6"/>
  <c r="B2" i="6"/>
  <c r="A2" i="6"/>
  <c r="G2" i="5"/>
  <c r="F2" i="5"/>
  <c r="E2" i="5"/>
  <c r="A2" i="5"/>
  <c r="K28" i="4"/>
  <c r="J12" i="8" s="1"/>
  <c r="J17" i="8" s="1"/>
  <c r="G2" i="22" s="1"/>
  <c r="I28" i="4"/>
  <c r="I2" i="5" s="1"/>
  <c r="G28" i="4"/>
  <c r="F12" i="8" s="1"/>
  <c r="F17" i="8" s="1"/>
  <c r="Q12" i="4"/>
  <c r="P12" i="4"/>
  <c r="O12" i="4"/>
  <c r="K5" i="4"/>
  <c r="B2" i="5" s="1"/>
  <c r="K3" i="4"/>
  <c r="C2" i="5" s="1"/>
  <c r="K55" i="3"/>
  <c r="K54" i="3"/>
  <c r="K53" i="3"/>
  <c r="K24" i="3"/>
  <c r="K34" i="3" s="1"/>
  <c r="I24" i="3"/>
  <c r="I34" i="3" s="1"/>
  <c r="G24" i="3"/>
  <c r="G34" i="3" s="1"/>
  <c r="K5" i="3"/>
  <c r="K3" i="3"/>
  <c r="K55" i="2"/>
  <c r="K54" i="2"/>
  <c r="K53" i="2"/>
  <c r="K24" i="2"/>
  <c r="J2" i="6" s="1"/>
  <c r="I24" i="2"/>
  <c r="I34" i="2" s="1"/>
  <c r="G24" i="2"/>
  <c r="H2" i="6" s="1"/>
  <c r="H12" i="8" l="1"/>
  <c r="H17" i="8" s="1"/>
  <c r="F2" i="22" s="1"/>
  <c r="J2" i="5"/>
  <c r="H2" i="5"/>
  <c r="K34" i="2"/>
  <c r="J12" i="9" s="1"/>
  <c r="H12" i="9"/>
  <c r="H27" i="9"/>
  <c r="I38" i="2"/>
  <c r="H37" i="8"/>
  <c r="I2" i="6"/>
  <c r="N87" i="17"/>
  <c r="N89" i="17" s="1"/>
  <c r="N91" i="17" s="1"/>
  <c r="Q25" i="17" s="1"/>
  <c r="R25" i="17" s="1"/>
  <c r="L2" i="6"/>
  <c r="O14" i="4"/>
  <c r="F41" i="8" s="1"/>
  <c r="I2" i="22" s="1"/>
  <c r="E52" i="16"/>
  <c r="G54" i="16" s="1"/>
  <c r="G34" i="2"/>
  <c r="G38" i="2" s="1"/>
  <c r="N2" i="6" s="1"/>
  <c r="I38" i="3"/>
  <c r="I50" i="3" s="1"/>
  <c r="H17" i="9"/>
  <c r="E2" i="22"/>
  <c r="G38" i="3"/>
  <c r="G50" i="3" s="1"/>
  <c r="F17" i="9"/>
  <c r="J17" i="9"/>
  <c r="K38" i="3"/>
  <c r="K50" i="3" s="1"/>
  <c r="F31" i="9"/>
  <c r="I54" i="16"/>
  <c r="K54" i="16" l="1"/>
  <c r="F30" i="8"/>
  <c r="H2" i="22" s="1"/>
  <c r="K38" i="2"/>
  <c r="J37" i="8"/>
  <c r="J27" i="9"/>
  <c r="M2" i="6"/>
  <c r="O2" i="6"/>
  <c r="I50" i="2"/>
  <c r="F22" i="9"/>
  <c r="F12" i="9"/>
  <c r="F20" i="9" s="1"/>
  <c r="G50" i="2"/>
  <c r="G65" i="2" s="1"/>
  <c r="K2" i="6"/>
  <c r="F37" i="8"/>
  <c r="F27" i="9"/>
  <c r="G65" i="3"/>
  <c r="G71" i="3" s="1"/>
  <c r="G75" i="3" s="1"/>
  <c r="F24" i="8"/>
  <c r="F27" i="8" s="1"/>
  <c r="K65" i="3"/>
  <c r="K71" i="3" s="1"/>
  <c r="K75" i="3" s="1"/>
  <c r="J24" i="8"/>
  <c r="J27" i="8" s="1"/>
  <c r="I65" i="3"/>
  <c r="I71" i="3" s="1"/>
  <c r="I75" i="3" s="1"/>
  <c r="H24" i="8"/>
  <c r="H27" i="8" s="1"/>
  <c r="F32" i="8" l="1"/>
  <c r="F34" i="8" s="1"/>
  <c r="F24" i="9"/>
  <c r="K50" i="2"/>
  <c r="P2" i="6"/>
  <c r="F14" i="8"/>
  <c r="Q2" i="6"/>
  <c r="R2" i="6"/>
  <c r="I65" i="2"/>
  <c r="H14" i="8"/>
  <c r="T2" i="6"/>
  <c r="G71" i="2"/>
  <c r="J14" i="8" l="1"/>
  <c r="S2" i="6"/>
  <c r="K65" i="2"/>
  <c r="U2" i="6"/>
  <c r="I71" i="2"/>
  <c r="W2" i="6"/>
  <c r="G75" i="2"/>
  <c r="Z2" i="6" s="1"/>
  <c r="K71" i="2" l="1"/>
  <c r="V2" i="6"/>
  <c r="X2" i="6"/>
  <c r="I75" i="2"/>
  <c r="AA2" i="6" s="1"/>
  <c r="Y2" i="6" l="1"/>
  <c r="K75" i="2"/>
  <c r="AB2" i="6" s="1"/>
</calcChain>
</file>

<file path=xl/sharedStrings.xml><?xml version="1.0" encoding="utf-8"?>
<sst xmlns="http://schemas.openxmlformats.org/spreadsheetml/2006/main" count="873" uniqueCount="478">
  <si>
    <t>MISURA</t>
  </si>
  <si>
    <t>CUAA</t>
  </si>
  <si>
    <t>PROT-N</t>
  </si>
  <si>
    <t>DEL</t>
  </si>
  <si>
    <t>2-2</t>
  </si>
  <si>
    <t>2-3</t>
  </si>
  <si>
    <t>2-4</t>
  </si>
  <si>
    <t>2-5</t>
  </si>
  <si>
    <t>2-6</t>
  </si>
  <si>
    <t>2-7</t>
  </si>
  <si>
    <t>2-8</t>
  </si>
  <si>
    <t>2-9</t>
  </si>
  <si>
    <t>2-37</t>
  </si>
  <si>
    <t>2-38</t>
  </si>
  <si>
    <t>AVEPA - Agenzia veneta</t>
  </si>
  <si>
    <t>PIANO NAZIONALE DI SOSTEGNO AL SETTORE VITIVINICOLO</t>
  </si>
  <si>
    <t>azienda</t>
  </si>
  <si>
    <t>per i pagamenti in agricoltura</t>
  </si>
  <si>
    <t>MISURA INVESTIMENTI – REG UE 1308/2013 art. 50</t>
  </si>
  <si>
    <t>RISERVATO AVEPA</t>
  </si>
  <si>
    <t>PIANO D'INVESTIMENTO AGROINDUSTRIALE</t>
  </si>
  <si>
    <t>CUAA</t>
  </si>
  <si>
    <t>CONTO ECONOMICO RICLASSIFICATO</t>
  </si>
  <si>
    <t>-3</t>
  </si>
  <si>
    <t>-2</t>
  </si>
  <si>
    <t>-1</t>
  </si>
  <si>
    <t>1,1,1</t>
  </si>
  <si>
    <t>Anno di competenza dell'esercizio finanziario</t>
  </si>
  <si>
    <t>1,1,2</t>
  </si>
  <si>
    <t>Ricavi netti delle vendite e prestazioni</t>
  </si>
  <si>
    <t>1,1,3</t>
  </si>
  <si>
    <t>Variazione rimanenze di prodotti lavorati, semil. e finiti</t>
  </si>
  <si>
    <t>1,1,4</t>
  </si>
  <si>
    <t>Incrementi di immobilizzazioni per lavori interni</t>
  </si>
  <si>
    <t>1,1,5</t>
  </si>
  <si>
    <t>Contributi in conto esercizio</t>
  </si>
  <si>
    <t>1,1,6</t>
  </si>
  <si>
    <t>Altri ricavi e proventi</t>
  </si>
  <si>
    <t>1,1,7</t>
  </si>
  <si>
    <t>VALORE DELLA PRODUZIONE</t>
  </si>
  <si>
    <t>1,1,8</t>
  </si>
  <si>
    <t>Valore del conferimento dei soci (acquisti)</t>
  </si>
  <si>
    <t>1,1,9</t>
  </si>
  <si>
    <t>Altri acquisti di materie di consumo</t>
  </si>
  <si>
    <t>1,1,10</t>
  </si>
  <si>
    <t>Variazione delle materie prime, di consumo e di merci</t>
  </si>
  <si>
    <t>1,1,11</t>
  </si>
  <si>
    <t>Servizi e godimento beni di terzi</t>
  </si>
  <si>
    <t>1,1,12</t>
  </si>
  <si>
    <t>VALORE AGGIUNTO (ante)</t>
  </si>
  <si>
    <t>1,1,13</t>
  </si>
  <si>
    <t>Costo del lavoro</t>
  </si>
  <si>
    <t>1,1,14</t>
  </si>
  <si>
    <t>MARGINE OPERATIVO LORDO</t>
  </si>
  <si>
    <t>1,1,15</t>
  </si>
  <si>
    <t>Ammortamento delle immobilizzazioni materiali</t>
  </si>
  <si>
    <t>1,1,16</t>
  </si>
  <si>
    <t>Ammortamento delle immobilizzazioni immateriali</t>
  </si>
  <si>
    <t>1,1,17</t>
  </si>
  <si>
    <t>Accantonamenti fondo TFR</t>
  </si>
  <si>
    <t>1,1,18</t>
  </si>
  <si>
    <t>Altri accantonamenti</t>
  </si>
  <si>
    <t>1,1,19</t>
  </si>
  <si>
    <t>Oneri diversi di gestione</t>
  </si>
  <si>
    <t>1,1,20</t>
  </si>
  <si>
    <t>RISULTATO OPERATIVO DELLA GES. CARATT.</t>
  </si>
  <si>
    <t>1,1,21</t>
  </si>
  <si>
    <t>Proventi finanziari</t>
  </si>
  <si>
    <t>1,1,22</t>
  </si>
  <si>
    <t>Interessi ed altri oneri finanziari</t>
  </si>
  <si>
    <t>1,1,23</t>
  </si>
  <si>
    <t>RISULTATO DELLA GESTIONE FINANZIARIA</t>
  </si>
  <si>
    <t>1,1,24</t>
  </si>
  <si>
    <t>Saldo rivalutazioni/svalutazioni</t>
  </si>
  <si>
    <t>1,1,25</t>
  </si>
  <si>
    <t>Saldo proventi/oneri straordinari</t>
  </si>
  <si>
    <t>1,1,26</t>
  </si>
  <si>
    <t>RISULTATO ANTE IMPOSTE</t>
  </si>
  <si>
    <t>1,1,27</t>
  </si>
  <si>
    <t>Imposte sul reddito di esercizio</t>
  </si>
  <si>
    <t>1,1,28</t>
  </si>
  <si>
    <t>UTILE (PERDITA) DELL'ESERCIZIO</t>
  </si>
  <si>
    <t>(= REDDITO NETTO DI ESERCIZIO)</t>
  </si>
  <si>
    <t>N.B. - Tutti i valori devono essere espressi in Euro senza arrotondamenti</t>
  </si>
  <si>
    <t>+1</t>
  </si>
  <si>
    <t>+2</t>
  </si>
  <si>
    <t>+3</t>
  </si>
  <si>
    <t>1,2,1</t>
  </si>
  <si>
    <t>1,2,2</t>
  </si>
  <si>
    <t>1,2,3</t>
  </si>
  <si>
    <t>1,2,4</t>
  </si>
  <si>
    <t>1,2,5</t>
  </si>
  <si>
    <t>1,2,6</t>
  </si>
  <si>
    <t>1,2,7</t>
  </si>
  <si>
    <t>1,2,8</t>
  </si>
  <si>
    <t>1,2,9</t>
  </si>
  <si>
    <t>1,2,10</t>
  </si>
  <si>
    <t>1,2,11</t>
  </si>
  <si>
    <t>1,2,12</t>
  </si>
  <si>
    <t>VALORE AGGIUNTO (post)</t>
  </si>
  <si>
    <t>1,2,13</t>
  </si>
  <si>
    <t>1,2,14</t>
  </si>
  <si>
    <t>1,2,15</t>
  </si>
  <si>
    <t>1,2,16</t>
  </si>
  <si>
    <t>1,2,17</t>
  </si>
  <si>
    <t>1,2,18</t>
  </si>
  <si>
    <t>1,2,19</t>
  </si>
  <si>
    <t>1,2,20</t>
  </si>
  <si>
    <t>P.S.R. Veneto 2007-2013</t>
  </si>
  <si>
    <t>1,2,21</t>
  </si>
  <si>
    <t>1,2,22</t>
  </si>
  <si>
    <t>1,2,23</t>
  </si>
  <si>
    <t>1,2,24</t>
  </si>
  <si>
    <t>1,2,25</t>
  </si>
  <si>
    <t>1,2,26</t>
  </si>
  <si>
    <t>1,2,27</t>
  </si>
  <si>
    <t>1,2,28</t>
  </si>
  <si>
    <t>STATO PATRIMONIALE</t>
  </si>
  <si>
    <t>2,1,1</t>
  </si>
  <si>
    <t>2,1,2</t>
  </si>
  <si>
    <t>Cassa, banche, titoli di Stato</t>
  </si>
  <si>
    <t>2,1,3</t>
  </si>
  <si>
    <t>Crediti a breve termine</t>
  </si>
  <si>
    <t>2,1,4</t>
  </si>
  <si>
    <t>Ratei attivi</t>
  </si>
  <si>
    <t>2,1,5</t>
  </si>
  <si>
    <t>Rimanenze</t>
  </si>
  <si>
    <t>2,1,6</t>
  </si>
  <si>
    <t>Risconti attivi</t>
  </si>
  <si>
    <t>2,1,7</t>
  </si>
  <si>
    <t>Crediti a lungo termine</t>
  </si>
  <si>
    <t>2,1,8</t>
  </si>
  <si>
    <t>Immobilizzazioni</t>
  </si>
  <si>
    <t>2,1,9</t>
  </si>
  <si>
    <t>TOTALE ATTIVO</t>
  </si>
  <si>
    <t>ANN0_-3</t>
  </si>
  <si>
    <t>ANNO_-2</t>
  </si>
  <si>
    <t>ANNO_-1</t>
  </si>
  <si>
    <t>3-10_-3</t>
  </si>
  <si>
    <t>3-10_-2</t>
  </si>
  <si>
    <t>3-10_-1</t>
  </si>
  <si>
    <t>ANNO_-3</t>
  </si>
  <si>
    <t>3-9_-3</t>
  </si>
  <si>
    <t>3-9_-2</t>
  </si>
  <si>
    <t>3-9_-1</t>
  </si>
  <si>
    <t>3-14_-3</t>
  </si>
  <si>
    <t>3-14_-2</t>
  </si>
  <si>
    <t>3-14_-1</t>
  </si>
  <si>
    <t>3-16_-3</t>
  </si>
  <si>
    <t>3-16_-2</t>
  </si>
  <si>
    <t>3-16_-1</t>
  </si>
  <si>
    <t>3-22_-3</t>
  </si>
  <si>
    <t>3-22_-2</t>
  </si>
  <si>
    <t>3-22_-1</t>
  </si>
  <si>
    <t>3-25_-3</t>
  </si>
  <si>
    <t>3-25_-2</t>
  </si>
  <si>
    <t>3-25_-1</t>
  </si>
  <si>
    <t>3-28_-3</t>
  </si>
  <si>
    <t>3-28_-2</t>
  </si>
  <si>
    <t>3-28_-1</t>
  </si>
  <si>
    <t>3-30_-3</t>
  </si>
  <si>
    <t>3-30_-2</t>
  </si>
  <si>
    <t>3-30_-1</t>
  </si>
  <si>
    <t>2,2,1</t>
  </si>
  <si>
    <t>2,2,2</t>
  </si>
  <si>
    <t>2,2,3</t>
  </si>
  <si>
    <t>2,2,4</t>
  </si>
  <si>
    <t>2,2,5</t>
  </si>
  <si>
    <t>2,2,6</t>
  </si>
  <si>
    <t>2,2,7</t>
  </si>
  <si>
    <t>2,2,8</t>
  </si>
  <si>
    <t>2,2,9</t>
  </si>
  <si>
    <t>ROI 1</t>
  </si>
  <si>
    <t>ROI 2</t>
  </si>
  <si>
    <t>Attivo netto</t>
  </si>
  <si>
    <t>ROI 3</t>
  </si>
  <si>
    <t>Reddito della gestione caratteristica</t>
  </si>
  <si>
    <t>ROI 4</t>
  </si>
  <si>
    <t>ROI ANNUO ANTE</t>
  </si>
  <si>
    <t>ROI 5</t>
  </si>
  <si>
    <t>ROI 6</t>
  </si>
  <si>
    <t>ROI 7</t>
  </si>
  <si>
    <t>ROI 8</t>
  </si>
  <si>
    <t>ROI ANNUO POST</t>
  </si>
  <si>
    <t>ROI 9</t>
  </si>
  <si>
    <t>ROI MEDIO ANTE</t>
  </si>
  <si>
    <t>ROI 10</t>
  </si>
  <si>
    <t>ROI MEDIO POST</t>
  </si>
  <si>
    <t>ROI 11</t>
  </si>
  <si>
    <t>MIGLIORA IL RENDIMENTO GLOBALE</t>
  </si>
  <si>
    <t>VALORE AGGIUNTO OPERATIVO</t>
  </si>
  <si>
    <t>9.6</t>
  </si>
  <si>
    <t>Numero di bilanci presentati</t>
  </si>
  <si>
    <t>VA 1</t>
  </si>
  <si>
    <t>VA 2</t>
  </si>
  <si>
    <t>VA 3</t>
  </si>
  <si>
    <t>VA 4</t>
  </si>
  <si>
    <t>VA 5</t>
  </si>
  <si>
    <t>VALORE AGGIUNTO MEDIO ANTE</t>
  </si>
  <si>
    <t>VA 6</t>
  </si>
  <si>
    <t>VALORE AGGIUNTO MEDIO POST</t>
  </si>
  <si>
    <t>VA 7</t>
  </si>
  <si>
    <t>Prot. n.</t>
  </si>
  <si>
    <t>MATERIE PRIME UTILIZZATE PRIMA E DOPO L'INVESTIMENTO</t>
  </si>
  <si>
    <t>DESCRIZIONE MATERIA PRIMA</t>
  </si>
  <si>
    <t>1</t>
  </si>
  <si>
    <t>Anni precedenti la richiesta di finanziamento</t>
  </si>
  <si>
    <t>Anni successivi la richiesta di finanziamento</t>
  </si>
  <si>
    <t>- 3</t>
  </si>
  <si>
    <t>- 2</t>
  </si>
  <si>
    <t>- 1</t>
  </si>
  <si>
    <t>QUANTITA' (Ton)</t>
  </si>
  <si>
    <t>VALORE (Euro)</t>
  </si>
  <si>
    <t>PROVENIENZA MATERIA PRIMA</t>
  </si>
  <si>
    <t>DA PRODUTTORI DI BASE</t>
  </si>
  <si>
    <t>DA ALTRI SOGGETTI</t>
  </si>
  <si>
    <t>2</t>
  </si>
  <si>
    <t>3</t>
  </si>
  <si>
    <t>N.B. ripetere i riquadri quante sono le tipologie (es. carne avicola o suinicola) o varietà (es. uva merlot) di materie prime utilizzate,</t>
  </si>
  <si>
    <t>distinte per destinazione, in prodotti con certificazione volontaria (es. UNI - ISO); di qualità riconosciuta CE (es. DOC); o senza certificazione</t>
  </si>
  <si>
    <t>4</t>
  </si>
  <si>
    <t>+ 1</t>
  </si>
  <si>
    <t>+ 2</t>
  </si>
  <si>
    <t>+ 3</t>
  </si>
  <si>
    <t>TOT. QUANTITA'</t>
  </si>
  <si>
    <t>TOT. VALORE</t>
  </si>
  <si>
    <t>4-6</t>
  </si>
  <si>
    <t>4-7</t>
  </si>
  <si>
    <t>4-8</t>
  </si>
  <si>
    <t>4-51_-3</t>
  </si>
  <si>
    <t>4-51_-2</t>
  </si>
  <si>
    <t>4-51_-1</t>
  </si>
  <si>
    <t>4-51_+1</t>
  </si>
  <si>
    <t>4-51_+2</t>
  </si>
  <si>
    <t>4-51_+3</t>
  </si>
  <si>
    <t>4-52_-3</t>
  </si>
  <si>
    <t>4-52_-2</t>
  </si>
  <si>
    <t>4-52_-1</t>
  </si>
  <si>
    <t>4-52_+1</t>
  </si>
  <si>
    <t>4-52_+2</t>
  </si>
  <si>
    <t>4-52_+3</t>
  </si>
  <si>
    <t>RIEPILOGO DELLE MATERIE PRIME ACQIUSTATE PRIMA DELL'INVESTIMENTO (ANNO -1)</t>
  </si>
  <si>
    <t>DESCRIZIONE</t>
  </si>
  <si>
    <t>QUANTITA' TON</t>
  </si>
  <si>
    <t>TOTALE MATERIE PRIME ACQUISTATE</t>
  </si>
  <si>
    <t>PRODOTTI TRASFORMATI/COMMERCIAL. PRIMA E DOPO L'INVESTIMENTO</t>
  </si>
  <si>
    <t>DESCRIZIONE PRODOTTO</t>
  </si>
  <si>
    <t>DESTINAZIONE PRODOTTO</t>
  </si>
  <si>
    <t>VENDITA DIRETTA</t>
  </si>
  <si>
    <t>COMMERCIO</t>
  </si>
  <si>
    <t>SECONDA TRASFORMAZIONE</t>
  </si>
  <si>
    <t>5-5</t>
  </si>
  <si>
    <t>5-6</t>
  </si>
  <si>
    <t>5-7</t>
  </si>
  <si>
    <t>5-50_-3</t>
  </si>
  <si>
    <t>5-50_-2</t>
  </si>
  <si>
    <t>5-50_-1</t>
  </si>
  <si>
    <t>5-50_+1</t>
  </si>
  <si>
    <t>5-50_+2</t>
  </si>
  <si>
    <t>5-50_+3</t>
  </si>
  <si>
    <t>5-51_-3</t>
  </si>
  <si>
    <t>5-51_-2</t>
  </si>
  <si>
    <t>5-51_-1</t>
  </si>
  <si>
    <t>5-51_+1</t>
  </si>
  <si>
    <t>5-51_+2</t>
  </si>
  <si>
    <t>5-51_+3</t>
  </si>
  <si>
    <t>5-A</t>
  </si>
  <si>
    <t>5-B</t>
  </si>
  <si>
    <t>5-C</t>
  </si>
  <si>
    <t>5-D</t>
  </si>
  <si>
    <t>5-E</t>
  </si>
  <si>
    <t>5-F</t>
  </si>
  <si>
    <t>5-G</t>
  </si>
  <si>
    <t>5-H</t>
  </si>
  <si>
    <t>5-I</t>
  </si>
  <si>
    <t>5-T</t>
  </si>
  <si>
    <t>5-28_-3</t>
  </si>
  <si>
    <t>5-28_-2</t>
  </si>
  <si>
    <t>5-28_-1</t>
  </si>
  <si>
    <t>DETERMINAZIONE DELLA PERCENTUALE DI PRODOTTI TRASFORMATI/COMMERCIAL.PRIMA DELL'INVESTIMENTO (ANNO -1)</t>
  </si>
  <si>
    <t>VINI DOC O DOCG</t>
  </si>
  <si>
    <t>CERTIFICAZ. BIOLOGICA</t>
  </si>
  <si>
    <t>SENZA CERTIFICAZIONE</t>
  </si>
  <si>
    <t>TOTALE PRODUZIONE</t>
  </si>
  <si>
    <t>PERCENTUALE CALCOLATA</t>
  </si>
  <si>
    <t>PERCENTUALE RICHIESTA A PUNTEGGIO</t>
  </si>
  <si>
    <t>N.B. NEL CASO DI PRODUZIONI CHE POSSANO FREGIARSI DI ENTRAMBI I TIPI DI CERTIFICAZIONE, ANDRANNO QUI SOPRA EVIDENZIATE LE RIGHE INTERESSATE, E GIUSTIFICARE NELLA RELAZIONE LE PERCENTUALI RICHIESTE IN DOMANDA DI AIUTO.</t>
  </si>
  <si>
    <t>\</t>
  </si>
  <si>
    <t>PREVENTIVO DEI LAVORI</t>
  </si>
  <si>
    <t>DESCRIZIONE</t>
  </si>
  <si>
    <t>IMPORTI (Euro)</t>
  </si>
  <si>
    <t>6.1</t>
  </si>
  <si>
    <t>HD per gestione aziendale</t>
  </si>
  <si>
    <t>6.2</t>
  </si>
  <si>
    <t>HD per controllo degli impianti</t>
  </si>
  <si>
    <t>6.3</t>
  </si>
  <si>
    <t>HD per sviluppo di reti di inform. e comunicaz.</t>
  </si>
  <si>
    <t>6.4</t>
  </si>
  <si>
    <t>HD per commercializzazione delle produzioni</t>
  </si>
  <si>
    <t>6.5</t>
  </si>
  <si>
    <t>altro HD</t>
  </si>
  <si>
    <t>6.6</t>
  </si>
  <si>
    <t>altro HD</t>
  </si>
  <si>
    <t>6.7</t>
  </si>
  <si>
    <t>A</t>
  </si>
  <si>
    <t>Acquisto di  attrezzature informatiche (HD hardware)</t>
  </si>
  <si>
    <t>6.8</t>
  </si>
  <si>
    <t>SF per gestione aziendale</t>
  </si>
  <si>
    <t>6.9</t>
  </si>
  <si>
    <t>SF per controllo degli impianti tecnologici</t>
  </si>
  <si>
    <t>6.10</t>
  </si>
  <si>
    <t>SF per sviluppo di reti di inform. e comunicaz.</t>
  </si>
  <si>
    <t>6.11</t>
  </si>
  <si>
    <t>SF per commercializzazione delle produzioni</t>
  </si>
  <si>
    <t>B</t>
  </si>
  <si>
    <t>Acquisto di programmi informatici (SF software)</t>
  </si>
  <si>
    <t>6.12</t>
  </si>
  <si>
    <t>botti</t>
  </si>
  <si>
    <t>numero ….. hl …….. Ditta</t>
  </si>
  <si>
    <t>6.13</t>
  </si>
  <si>
    <t>6.14</t>
  </si>
  <si>
    <t>barriques</t>
  </si>
  <si>
    <t>6.15</t>
  </si>
  <si>
    <t>C</t>
  </si>
  <si>
    <t>Acquisto di botti e barriques</t>
  </si>
  <si>
    <t>6.16</t>
  </si>
  <si>
    <t>Acquisto attrezzature  per l’analisi</t>
  </si>
  <si>
    <t>6.17</t>
  </si>
  <si>
    <t>D</t>
  </si>
  <si>
    <t>6.18</t>
  </si>
  <si>
    <t>Acquisto di attrezz. ed arredi per punto vendita</t>
  </si>
  <si>
    <t>6.19</t>
  </si>
  <si>
    <t>E</t>
  </si>
  <si>
    <t>6.20</t>
  </si>
  <si>
    <t>pigiatura / diraspatura</t>
  </si>
  <si>
    <t>6.21</t>
  </si>
  <si>
    <t>pressatura</t>
  </si>
  <si>
    <t>6.22</t>
  </si>
  <si>
    <t>filtrazione / centrifugazione / flottazione</t>
  </si>
  <si>
    <t>6.23</t>
  </si>
  <si>
    <t>concentrazione / arricchimento</t>
  </si>
  <si>
    <t>6.24</t>
  </si>
  <si>
    <t>stabilizzazione</t>
  </si>
  <si>
    <t>6.25</t>
  </si>
  <si>
    <t>refrigerazione</t>
  </si>
  <si>
    <t>6.26</t>
  </si>
  <si>
    <t>trasporto materie prime: pompe, nastri, coclee</t>
  </si>
  <si>
    <t>6.27</t>
  </si>
  <si>
    <t>dosaggio di elementi (O2 SO2 ecc.)</t>
  </si>
  <si>
    <t>6.28</t>
  </si>
  <si>
    <t>imbottigliamento</t>
  </si>
  <si>
    <t>6.29</t>
  </si>
  <si>
    <t>confezionamento</t>
  </si>
  <si>
    <t>6.30</t>
  </si>
  <si>
    <t>automazione maggazzino</t>
  </si>
  <si>
    <t>6.31</t>
  </si>
  <si>
    <t>appassimento uve</t>
  </si>
  <si>
    <t>F</t>
  </si>
  <si>
    <t>Acquisto attrezzature per trasformazione e commercializzazione</t>
  </si>
  <si>
    <t>G</t>
  </si>
  <si>
    <t>TOTALI INVESTIMENTI MATERIALI (A+B+C+D+E+F)</t>
  </si>
  <si>
    <t>H</t>
  </si>
  <si>
    <t>Costi generali (massimo 5% degli investimenti materiali - G)</t>
  </si>
  <si>
    <t>%</t>
  </si>
  <si>
    <t>I</t>
  </si>
  <si>
    <t>TOTALI INVESTIMENTI (G+H)</t>
  </si>
  <si>
    <t>6-A</t>
  </si>
  <si>
    <t>6-B</t>
  </si>
  <si>
    <t>6-C</t>
  </si>
  <si>
    <t>6-D</t>
  </si>
  <si>
    <t>6-E</t>
  </si>
  <si>
    <t>6-F</t>
  </si>
  <si>
    <t>6-G</t>
  </si>
  <si>
    <t>6-H</t>
  </si>
  <si>
    <t>6-G-1</t>
  </si>
  <si>
    <t>6-H-1</t>
  </si>
  <si>
    <t>6-I</t>
  </si>
  <si>
    <t>6-20_B</t>
  </si>
  <si>
    <t>6-20_C</t>
  </si>
  <si>
    <t>6-20_D</t>
  </si>
  <si>
    <t>6-20_E</t>
  </si>
  <si>
    <t>7-A</t>
  </si>
  <si>
    <t>7-6</t>
  </si>
  <si>
    <t>7-B</t>
  </si>
  <si>
    <t>7-C</t>
  </si>
  <si>
    <t>7-D</t>
  </si>
  <si>
    <t>7-7</t>
  </si>
  <si>
    <t>7-8</t>
  </si>
  <si>
    <t>7-C-1</t>
  </si>
  <si>
    <t>7-D-1</t>
  </si>
  <si>
    <t>A-1</t>
  </si>
  <si>
    <t>7-9</t>
  </si>
  <si>
    <t>7-10</t>
  </si>
  <si>
    <t>7-11</t>
  </si>
  <si>
    <t>7-E</t>
  </si>
  <si>
    <t>A-1-a</t>
  </si>
  <si>
    <t>A-1-b</t>
  </si>
  <si>
    <t>A-2</t>
  </si>
  <si>
    <t>7-12</t>
  </si>
  <si>
    <t>7-13</t>
  </si>
  <si>
    <t>7-14</t>
  </si>
  <si>
    <t>7-F</t>
  </si>
  <si>
    <t>A-2-a</t>
  </si>
  <si>
    <t>A-2-b</t>
  </si>
  <si>
    <t>A-3</t>
  </si>
  <si>
    <t>7-15</t>
  </si>
  <si>
    <t>7-16</t>
  </si>
  <si>
    <t>7-17</t>
  </si>
  <si>
    <t>7-G</t>
  </si>
  <si>
    <t>A-3-a</t>
  </si>
  <si>
    <t>A-3-b</t>
  </si>
  <si>
    <t>9-4_-1</t>
  </si>
  <si>
    <t>9-4_-2</t>
  </si>
  <si>
    <t>9-4_-3</t>
  </si>
  <si>
    <t>9-5</t>
  </si>
  <si>
    <t>9-6</t>
  </si>
  <si>
    <t>ALLEGATO_7-2</t>
  </si>
  <si>
    <t>ALLEGATO_7-3</t>
  </si>
  <si>
    <t>DATA_4</t>
  </si>
  <si>
    <t>DATA_SCADENZA_4</t>
  </si>
  <si>
    <t>5</t>
  </si>
  <si>
    <t>DATA_5</t>
  </si>
  <si>
    <t>6</t>
  </si>
  <si>
    <t>7</t>
  </si>
  <si>
    <t>8</t>
  </si>
  <si>
    <t>9</t>
  </si>
  <si>
    <t>10</t>
  </si>
  <si>
    <t>11</t>
  </si>
  <si>
    <t>12</t>
  </si>
  <si>
    <t>13</t>
  </si>
  <si>
    <t>S</t>
  </si>
  <si>
    <t>RICEVIBILE</t>
  </si>
  <si>
    <t>ISTRUTTORE</t>
  </si>
  <si>
    <t>CONCESSIONE_EDILIZIA</t>
  </si>
  <si>
    <t>DATA_PRESENTAZIONE_C_E</t>
  </si>
  <si>
    <t>DATA_60_GIORNI_DA_TERMINE_PRESENTAZIONE_DOM</t>
  </si>
  <si>
    <t>PRESENTAZIONE_CONCESSIONE_EDILIZIA_ENTRO_60_GIORNI</t>
  </si>
  <si>
    <t>ISTRUITA</t>
  </si>
  <si>
    <t>DATA_CONCLUSIONE_ISTRUTTORIA</t>
  </si>
  <si>
    <t>-</t>
  </si>
  <si>
    <t>PRIORITA'_A_AREA_PUNTI</t>
  </si>
  <si>
    <t>PRIORITA'_B_PRODUTTORI_PUNTI</t>
  </si>
  <si>
    <t>PUNTEGGIO_BIOLOGICO</t>
  </si>
  <si>
    <t>PUNTEGGIO_A_DENOMINAZIONE</t>
  </si>
  <si>
    <t>PUNTEGGIO_IGT</t>
  </si>
  <si>
    <t>PUNTEGGIO_AS</t>
  </si>
  <si>
    <t>PRIORITA'_MAGGIORE_C_PRODOTTI_PUNTI</t>
  </si>
  <si>
    <t>PUNTEGGIO_REG_1836</t>
  </si>
  <si>
    <t>PUNTEGGIO_ISO_9000</t>
  </si>
  <si>
    <t>PUNTEGGIO_ISO_14000</t>
  </si>
  <si>
    <t>PRIORITA'_MAGGIORE_D_INTERVENTO_PUNTI</t>
  </si>
  <si>
    <t>PUNTI_TOTALE</t>
  </si>
  <si>
    <t>PROGETTI_5_ANNI_PRECEDENTI</t>
  </si>
  <si>
    <t>INVESTIMENTO_ESCLUSIVO_IMPIANTI</t>
  </si>
  <si>
    <t>CONCESSIONE_EDILIZIA_ENTRO_60_GIORNI</t>
  </si>
  <si>
    <t>%_IMPIANTI_SU_VOLUME_INVESTIMENTO</t>
  </si>
  <si>
    <t>INVESTIMENTO_ESCLUSIVO_IMMOBILI</t>
  </si>
  <si>
    <t>AMMESSA_A_CONTRIBUTO</t>
  </si>
  <si>
    <t>n.b. inserire una sola tipologia di investimento per ogni riga (non sommare preventivi differenti) nel caso il numero di righe per categoria non fosse sufficiente ragruppare per tipologie</t>
  </si>
  <si>
    <t>N.B. ripetere i riquadri quante sono le tipologie (es. prosciutto) o varietà (es. vino soave) di prodotto finito, distinte per prodotti con certificazione volontaria (es. UNI - ISO); di qualità riconosciuta CE (es. DOC); o produzione senza certificazione.</t>
  </si>
  <si>
    <t>etgwe</t>
  </si>
  <si>
    <t>2013</t>
  </si>
  <si>
    <t>2014</t>
  </si>
  <si>
    <t>2015</t>
  </si>
  <si>
    <t>00190690263</t>
  </si>
  <si>
    <t>2017</t>
  </si>
  <si>
    <t>2018</t>
  </si>
  <si>
    <t>UVE ATTE A PRODURRE VINI DOC E DOCG</t>
  </si>
  <si>
    <t>UVE ATTE A PRODURRE VINI IGT</t>
  </si>
  <si>
    <t>X</t>
  </si>
  <si>
    <t>UVE ATTE A PRODURRE VINI DA TAVOLA</t>
  </si>
  <si>
    <t>FILTRO TANGENZIALE</t>
  </si>
  <si>
    <t>SILOS FECCIA E VINACCIA</t>
  </si>
  <si>
    <t>VINI DOC E DOCG</t>
  </si>
  <si>
    <t>VINI IGT</t>
  </si>
  <si>
    <t>VINI TAVOLA</t>
  </si>
  <si>
    <t>2019</t>
  </si>
  <si>
    <t>Cant. Conegliano e Vittorio V.to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</si>
</sst>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* #,##0\ ;\-* #,##0\ ;* &quot;- &quot;;@\ "/>
    <numFmt numFmtId="165" formatCode="* #,##0.00\ ;\-* #,##0.00\ ;* &quot;- &quot;;@\ "/>
    <numFmt numFmtId="166" formatCode="&quot;L. &quot;#,##0"/>
    <numFmt numFmtId="167" formatCode="0.00000"/>
    <numFmt numFmtId="168" formatCode="* #,##0.00\ ;\-* #,##0.00\ ;* \-#\ ;@\ "/>
  </numFmts>
  <fonts count="10" x14ac:knownFonts="1">
    <font>
      <sz val="10"/>
      <name val="Arial"/>
      <family val="2"/>
    </font>
    <font>
      <sz val="10"/>
      <color indexed="14"/>
      <name val="Arial"/>
      <family val="2"/>
    </font>
    <font>
      <sz val="10"/>
      <color indexed="40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10"/>
      <color indexed="49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27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8" fontId="9" fillId="0" borderId="0" applyBorder="0" applyAlignment="0" applyProtection="0"/>
    <xf numFmtId="164" fontId="9" fillId="0" borderId="0" applyBorder="0" applyAlignment="0" applyProtection="0"/>
  </cellStyleXfs>
  <cellXfs count="148">
    <xf numFmtId="0" fontId="0" fillId="0" borderId="0" xfId="0"/>
    <xf numFmtId="49" fontId="0" fillId="0" borderId="0" xfId="0" applyNumberFormat="1" applyFont="1"/>
    <xf numFmtId="49" fontId="1" fillId="0" borderId="0" xfId="0" applyNumberFormat="1" applyFont="1"/>
    <xf numFmtId="49" fontId="2" fillId="0" borderId="0" xfId="0" applyNumberFormat="1" applyFont="1"/>
    <xf numFmtId="14" fontId="0" fillId="0" borderId="0" xfId="0" applyNumberFormat="1"/>
    <xf numFmtId="3" fontId="0" fillId="0" borderId="0" xfId="0" applyNumberFormat="1"/>
    <xf numFmtId="0" fontId="0" fillId="0" borderId="0" xfId="0" applyFont="1"/>
    <xf numFmtId="0" fontId="0" fillId="0" borderId="0" xfId="0" applyBorder="1"/>
    <xf numFmtId="0" fontId="0" fillId="0" borderId="1" xfId="0" applyBorder="1"/>
    <xf numFmtId="49" fontId="0" fillId="0" borderId="2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9" fontId="0" fillId="0" borderId="0" xfId="0" applyNumberFormat="1" applyBorder="1"/>
    <xf numFmtId="0" fontId="3" fillId="0" borderId="0" xfId="0" applyFont="1" applyAlignment="1">
      <alignment horizontal="left"/>
    </xf>
    <xf numFmtId="0" fontId="4" fillId="0" borderId="0" xfId="0" applyFont="1" applyBorder="1"/>
    <xf numFmtId="0" fontId="0" fillId="0" borderId="0" xfId="0" applyFont="1" applyBorder="1"/>
    <xf numFmtId="49" fontId="0" fillId="0" borderId="0" xfId="0" applyNumberFormat="1" applyFont="1" applyBorder="1" applyAlignment="1">
      <alignment horizontal="center"/>
    </xf>
    <xf numFmtId="0" fontId="0" fillId="0" borderId="4" xfId="0" applyFont="1" applyBorder="1" applyAlignment="1">
      <alignment horizontal="right"/>
    </xf>
    <xf numFmtId="49" fontId="0" fillId="2" borderId="5" xfId="0" applyNumberFormat="1" applyFont="1" applyFill="1" applyBorder="1" applyAlignment="1" applyProtection="1">
      <alignment horizontal="center"/>
      <protection locked="0"/>
    </xf>
    <xf numFmtId="0" fontId="0" fillId="0" borderId="6" xfId="0" applyFont="1" applyBorder="1"/>
    <xf numFmtId="0" fontId="0" fillId="0" borderId="4" xfId="0" applyFont="1" applyBorder="1" applyAlignment="1">
      <alignment horizontal="left"/>
    </xf>
    <xf numFmtId="0" fontId="0" fillId="0" borderId="7" xfId="0" applyBorder="1"/>
    <xf numFmtId="49" fontId="0" fillId="0" borderId="8" xfId="0" applyNumberFormat="1" applyBorder="1"/>
    <xf numFmtId="0" fontId="0" fillId="0" borderId="8" xfId="0" applyFont="1" applyBorder="1"/>
    <xf numFmtId="0" fontId="5" fillId="0" borderId="8" xfId="0" applyFont="1" applyBorder="1"/>
    <xf numFmtId="0" fontId="0" fillId="0" borderId="9" xfId="0" applyFont="1" applyBorder="1"/>
    <xf numFmtId="49" fontId="0" fillId="0" borderId="0" xfId="0" applyNumberFormat="1" applyBorder="1" applyAlignment="1">
      <alignment horizontal="center"/>
    </xf>
    <xf numFmtId="0" fontId="5" fillId="0" borderId="0" xfId="0" applyFont="1" applyBorder="1"/>
    <xf numFmtId="0" fontId="0" fillId="0" borderId="4" xfId="0" applyFont="1" applyBorder="1"/>
    <xf numFmtId="0" fontId="0" fillId="0" borderId="7" xfId="0" applyFont="1" applyBorder="1"/>
    <xf numFmtId="49" fontId="0" fillId="0" borderId="0" xfId="0" applyNumberFormat="1" applyFont="1" applyBorder="1"/>
    <xf numFmtId="1" fontId="0" fillId="0" borderId="0" xfId="0" applyNumberFormat="1" applyFont="1"/>
    <xf numFmtId="0" fontId="5" fillId="0" borderId="0" xfId="0" applyFont="1" applyBorder="1" applyAlignment="1">
      <alignment horizontal="right"/>
    </xf>
    <xf numFmtId="165" fontId="0" fillId="2" borderId="5" xfId="2" applyNumberFormat="1" applyFont="1" applyFill="1" applyBorder="1" applyAlignment="1" applyProtection="1">
      <alignment horizontal="right"/>
      <protection locked="0"/>
    </xf>
    <xf numFmtId="165" fontId="0" fillId="0" borderId="0" xfId="2" applyNumberFormat="1" applyFont="1" applyBorder="1" applyAlignment="1" applyProtection="1"/>
    <xf numFmtId="165" fontId="0" fillId="2" borderId="5" xfId="2" applyNumberFormat="1" applyFont="1" applyFill="1" applyBorder="1" applyAlignment="1" applyProtection="1">
      <protection locked="0"/>
    </xf>
    <xf numFmtId="0" fontId="0" fillId="0" borderId="0" xfId="0" applyFont="1" applyBorder="1" applyAlignment="1"/>
    <xf numFmtId="0" fontId="0" fillId="0" borderId="0" xfId="0" applyFont="1" applyBorder="1" applyAlignment="1">
      <alignment wrapText="1"/>
    </xf>
    <xf numFmtId="165" fontId="0" fillId="0" borderId="5" xfId="2" applyNumberFormat="1" applyFont="1" applyBorder="1" applyAlignment="1" applyProtection="1">
      <alignment horizontal="right"/>
    </xf>
    <xf numFmtId="165" fontId="5" fillId="0" borderId="0" xfId="2" applyNumberFormat="1" applyFont="1" applyBorder="1" applyAlignment="1" applyProtection="1"/>
    <xf numFmtId="49" fontId="0" fillId="0" borderId="0" xfId="0" applyNumberFormat="1" applyFont="1" applyBorder="1" applyAlignment="1"/>
    <xf numFmtId="0" fontId="5" fillId="0" borderId="8" xfId="0" applyFont="1" applyBorder="1" applyAlignment="1">
      <alignment horizontal="right"/>
    </xf>
    <xf numFmtId="3" fontId="5" fillId="0" borderId="8" xfId="0" applyNumberFormat="1" applyFont="1" applyBorder="1"/>
    <xf numFmtId="0" fontId="0" fillId="0" borderId="2" xfId="0" applyFont="1" applyBorder="1"/>
    <xf numFmtId="49" fontId="0" fillId="0" borderId="2" xfId="0" applyNumberFormat="1" applyFont="1" applyBorder="1" applyAlignment="1">
      <alignment horizontal="center"/>
    </xf>
    <xf numFmtId="0" fontId="0" fillId="0" borderId="1" xfId="0" applyFont="1" applyBorder="1" applyAlignment="1">
      <alignment horizontal="right"/>
    </xf>
    <xf numFmtId="0" fontId="5" fillId="0" borderId="2" xfId="0" applyFont="1" applyBorder="1"/>
    <xf numFmtId="49" fontId="0" fillId="0" borderId="5" xfId="0" applyNumberFormat="1" applyFont="1" applyBorder="1" applyAlignment="1">
      <alignment horizontal="center"/>
    </xf>
    <xf numFmtId="0" fontId="0" fillId="0" borderId="3" xfId="0" applyFont="1" applyBorder="1"/>
    <xf numFmtId="0" fontId="0" fillId="0" borderId="8" xfId="0" applyBorder="1"/>
    <xf numFmtId="165" fontId="5" fillId="0" borderId="10" xfId="2" applyNumberFormat="1" applyFont="1" applyBorder="1" applyAlignment="1" applyProtection="1">
      <alignment horizontal="right"/>
    </xf>
    <xf numFmtId="165" fontId="5" fillId="0" borderId="0" xfId="2" applyNumberFormat="1" applyFont="1" applyBorder="1" applyAlignment="1" applyProtection="1">
      <alignment horizontal="right"/>
    </xf>
    <xf numFmtId="49" fontId="0" fillId="0" borderId="8" xfId="0" applyNumberFormat="1" applyFont="1" applyBorder="1"/>
    <xf numFmtId="49" fontId="0" fillId="0" borderId="2" xfId="0" applyNumberFormat="1" applyFont="1" applyBorder="1"/>
    <xf numFmtId="0" fontId="3" fillId="0" borderId="2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0" fillId="0" borderId="0" xfId="0" applyFont="1" applyBorder="1" applyAlignment="1">
      <alignment horizontal="center"/>
    </xf>
    <xf numFmtId="165" fontId="0" fillId="0" borderId="5" xfId="2" applyNumberFormat="1" applyFont="1" applyBorder="1" applyAlignment="1" applyProtection="1"/>
    <xf numFmtId="3" fontId="0" fillId="0" borderId="0" xfId="0" applyNumberFormat="1" applyFont="1" applyBorder="1"/>
    <xf numFmtId="3" fontId="0" fillId="0" borderId="8" xfId="0" applyNumberFormat="1" applyFont="1" applyBorder="1"/>
    <xf numFmtId="49" fontId="6" fillId="0" borderId="0" xfId="0" applyNumberFormat="1" applyFont="1"/>
    <xf numFmtId="166" fontId="0" fillId="0" borderId="0" xfId="0" applyNumberFormat="1"/>
    <xf numFmtId="49" fontId="0" fillId="0" borderId="0" xfId="0" applyNumberFormat="1" applyFont="1" applyAlignment="1">
      <alignment horizontal="left"/>
    </xf>
    <xf numFmtId="49" fontId="0" fillId="0" borderId="2" xfId="0" applyNumberFormat="1" applyBorder="1" applyAlignment="1">
      <alignment horizontal="left"/>
    </xf>
    <xf numFmtId="49" fontId="0" fillId="0" borderId="0" xfId="0" applyNumberFormat="1" applyBorder="1" applyAlignment="1">
      <alignment horizontal="left"/>
    </xf>
    <xf numFmtId="0" fontId="0" fillId="0" borderId="0" xfId="0" applyFont="1" applyBorder="1" applyAlignment="1">
      <alignment horizontal="right"/>
    </xf>
    <xf numFmtId="49" fontId="0" fillId="0" borderId="8" xfId="0" applyNumberFormat="1" applyBorder="1" applyAlignment="1">
      <alignment horizontal="left"/>
    </xf>
    <xf numFmtId="49" fontId="0" fillId="0" borderId="0" xfId="0" applyNumberFormat="1" applyFont="1" applyBorder="1" applyAlignment="1">
      <alignment horizontal="left"/>
    </xf>
    <xf numFmtId="0" fontId="0" fillId="0" borderId="0" xfId="0" applyFont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167" fontId="0" fillId="0" borderId="5" xfId="0" applyNumberFormat="1" applyFont="1" applyBorder="1"/>
    <xf numFmtId="167" fontId="0" fillId="0" borderId="0" xfId="0" applyNumberFormat="1" applyFont="1" applyBorder="1"/>
    <xf numFmtId="0" fontId="5" fillId="0" borderId="0" xfId="0" applyFont="1"/>
    <xf numFmtId="0" fontId="5" fillId="0" borderId="4" xfId="0" applyFont="1" applyBorder="1"/>
    <xf numFmtId="0" fontId="5" fillId="0" borderId="6" xfId="0" applyFont="1" applyBorder="1"/>
    <xf numFmtId="0" fontId="5" fillId="0" borderId="0" xfId="0" applyFont="1" applyAlignment="1">
      <alignment horizontal="right"/>
    </xf>
    <xf numFmtId="0" fontId="5" fillId="0" borderId="11" xfId="0" applyFont="1" applyBorder="1" applyAlignment="1">
      <alignment horizontal="right"/>
    </xf>
    <xf numFmtId="0" fontId="5" fillId="0" borderId="7" xfId="0" applyFont="1" applyBorder="1"/>
    <xf numFmtId="49" fontId="0" fillId="0" borderId="8" xfId="0" applyNumberFormat="1" applyFont="1" applyBorder="1" applyAlignment="1">
      <alignment horizontal="left"/>
    </xf>
    <xf numFmtId="167" fontId="0" fillId="0" borderId="8" xfId="0" applyNumberFormat="1" applyFont="1" applyBorder="1"/>
    <xf numFmtId="0" fontId="5" fillId="0" borderId="9" xfId="0" applyFont="1" applyBorder="1"/>
    <xf numFmtId="3" fontId="0" fillId="0" borderId="5" xfId="0" applyNumberFormat="1" applyFont="1" applyBorder="1"/>
    <xf numFmtId="0" fontId="5" fillId="0" borderId="0" xfId="0" applyFont="1" applyAlignment="1">
      <alignment horizontal="left"/>
    </xf>
    <xf numFmtId="1" fontId="0" fillId="0" borderId="5" xfId="0" applyNumberFormat="1" applyFont="1" applyBorder="1" applyAlignment="1" applyProtection="1">
      <alignment horizontal="center"/>
    </xf>
    <xf numFmtId="167" fontId="0" fillId="0" borderId="0" xfId="0" applyNumberFormat="1" applyFont="1" applyBorder="1" applyProtection="1"/>
    <xf numFmtId="0" fontId="0" fillId="0" borderId="0" xfId="0" applyFont="1" applyProtection="1"/>
    <xf numFmtId="0" fontId="0" fillId="0" borderId="0" xfId="0" applyFont="1" applyBorder="1" applyAlignment="1" applyProtection="1">
      <alignment horizontal="center"/>
    </xf>
    <xf numFmtId="168" fontId="0" fillId="0" borderId="5" xfId="1" applyFont="1" applyBorder="1" applyAlignment="1" applyProtection="1"/>
    <xf numFmtId="0" fontId="5" fillId="0" borderId="0" xfId="0" applyFont="1" applyProtection="1"/>
    <xf numFmtId="0" fontId="5" fillId="0" borderId="0" xfId="0" applyFont="1" applyAlignment="1" applyProtection="1">
      <alignment horizontal="right"/>
    </xf>
    <xf numFmtId="0" fontId="5" fillId="0" borderId="11" xfId="0" applyFont="1" applyBorder="1" applyAlignment="1" applyProtection="1">
      <alignment horizontal="right"/>
    </xf>
    <xf numFmtId="0" fontId="0" fillId="0" borderId="6" xfId="0" applyBorder="1"/>
    <xf numFmtId="0" fontId="0" fillId="0" borderId="9" xfId="0" applyBorder="1"/>
    <xf numFmtId="0" fontId="0" fillId="0" borderId="0" xfId="0" applyBorder="1" applyAlignment="1">
      <alignment horizontal="center"/>
    </xf>
    <xf numFmtId="0" fontId="7" fillId="0" borderId="0" xfId="0" applyFont="1" applyBorder="1"/>
    <xf numFmtId="0" fontId="0" fillId="0" borderId="12" xfId="0" applyFont="1" applyBorder="1"/>
    <xf numFmtId="0" fontId="0" fillId="0" borderId="10" xfId="0" applyBorder="1"/>
    <xf numFmtId="0" fontId="0" fillId="0" borderId="13" xfId="0" applyBorder="1"/>
    <xf numFmtId="3" fontId="0" fillId="2" borderId="5" xfId="0" applyNumberFormat="1" applyFill="1" applyBorder="1" applyProtection="1">
      <protection locked="0"/>
    </xf>
    <xf numFmtId="49" fontId="0" fillId="0" borderId="0" xfId="0" applyNumberFormat="1" applyBorder="1" applyAlignment="1">
      <alignment horizontal="right"/>
    </xf>
    <xf numFmtId="49" fontId="0" fillId="2" borderId="5" xfId="0" applyNumberFormat="1" applyFill="1" applyBorder="1" applyAlignment="1" applyProtection="1">
      <alignment horizontal="center"/>
      <protection locked="0"/>
    </xf>
    <xf numFmtId="0" fontId="0" fillId="0" borderId="0" xfId="0" applyBorder="1" applyAlignment="1"/>
    <xf numFmtId="3" fontId="0" fillId="2" borderId="0" xfId="0" applyNumberFormat="1" applyFill="1" applyBorder="1" applyAlignment="1" applyProtection="1">
      <protection locked="0"/>
    </xf>
    <xf numFmtId="49" fontId="5" fillId="0" borderId="2" xfId="0" applyNumberFormat="1" applyFont="1" applyBorder="1" applyAlignment="1">
      <alignment vertical="center"/>
    </xf>
    <xf numFmtId="49" fontId="5" fillId="0" borderId="0" xfId="0" applyNumberFormat="1" applyFont="1" applyBorder="1" applyAlignment="1">
      <alignment vertical="center"/>
    </xf>
    <xf numFmtId="3" fontId="0" fillId="0" borderId="5" xfId="0" applyNumberFormat="1" applyBorder="1"/>
    <xf numFmtId="3" fontId="0" fillId="0" borderId="5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49" fontId="8" fillId="0" borderId="0" xfId="0" applyNumberFormat="1" applyFont="1"/>
    <xf numFmtId="2" fontId="0" fillId="0" borderId="0" xfId="0" applyNumberFormat="1"/>
    <xf numFmtId="2" fontId="0" fillId="0" borderId="0" xfId="0" applyNumberFormat="1" applyBorder="1"/>
    <xf numFmtId="165" fontId="0" fillId="0" borderId="0" xfId="2" applyNumberFormat="1" applyFont="1" applyBorder="1" applyAlignment="1" applyProtection="1">
      <alignment horizontal="right"/>
    </xf>
    <xf numFmtId="165" fontId="0" fillId="0" borderId="8" xfId="2" applyNumberFormat="1" applyFont="1" applyBorder="1" applyAlignment="1" applyProtection="1"/>
    <xf numFmtId="0" fontId="0" fillId="0" borderId="0" xfId="0" applyFont="1" applyBorder="1" applyProtection="1">
      <protection hidden="1"/>
    </xf>
    <xf numFmtId="0" fontId="0" fillId="0" borderId="2" xfId="0" applyFont="1" applyBorder="1" applyProtection="1">
      <protection hidden="1"/>
    </xf>
    <xf numFmtId="49" fontId="0" fillId="0" borderId="2" xfId="0" applyNumberFormat="1" applyFont="1" applyBorder="1" applyProtection="1">
      <protection hidden="1"/>
    </xf>
    <xf numFmtId="0" fontId="0" fillId="0" borderId="0" xfId="0" applyFont="1" applyProtection="1">
      <protection hidden="1"/>
    </xf>
    <xf numFmtId="49" fontId="0" fillId="0" borderId="0" xfId="0" applyNumberFormat="1" applyFont="1" applyProtection="1">
      <protection hidden="1"/>
    </xf>
    <xf numFmtId="49" fontId="5" fillId="0" borderId="11" xfId="0" applyNumberFormat="1" applyFont="1" applyBorder="1" applyAlignment="1">
      <alignment horizontal="center"/>
    </xf>
    <xf numFmtId="167" fontId="0" fillId="0" borderId="0" xfId="0" applyNumberFormat="1"/>
    <xf numFmtId="0" fontId="0" fillId="0" borderId="1" xfId="0" applyFont="1" applyBorder="1"/>
    <xf numFmtId="49" fontId="0" fillId="0" borderId="0" xfId="0" applyNumberFormat="1" applyFont="1" applyBorder="1" applyAlignment="1" applyProtection="1">
      <alignment horizontal="center"/>
    </xf>
    <xf numFmtId="3" fontId="0" fillId="0" borderId="0" xfId="0" applyNumberFormat="1" applyFont="1"/>
    <xf numFmtId="0" fontId="0" fillId="0" borderId="0" xfId="0" applyFont="1" applyAlignment="1">
      <alignment horizontal="left"/>
    </xf>
    <xf numFmtId="0" fontId="5" fillId="0" borderId="0" xfId="0" applyNumberFormat="1" applyFont="1" applyAlignment="1">
      <alignment vertical="top" wrapText="1"/>
    </xf>
    <xf numFmtId="49" fontId="0" fillId="0" borderId="14" xfId="0" applyNumberFormat="1" applyFont="1" applyBorder="1" applyAlignment="1"/>
    <xf numFmtId="49" fontId="0" fillId="0" borderId="5" xfId="0" applyNumberFormat="1" applyFont="1" applyBorder="1" applyAlignment="1">
      <alignment horizontal="center"/>
    </xf>
    <xf numFmtId="49" fontId="0" fillId="2" borderId="5" xfId="0" applyNumberFormat="1" applyFont="1" applyFill="1" applyBorder="1" applyAlignment="1" applyProtection="1">
      <alignment horizontal="center"/>
      <protection locked="0"/>
    </xf>
    <xf numFmtId="0" fontId="0" fillId="0" borderId="5" xfId="0" applyFont="1" applyBorder="1" applyAlignment="1">
      <alignment horizontal="center"/>
    </xf>
    <xf numFmtId="49" fontId="0" fillId="0" borderId="15" xfId="0" applyNumberFormat="1" applyFont="1" applyBorder="1" applyAlignment="1">
      <alignment horizontal="center"/>
    </xf>
    <xf numFmtId="0" fontId="0" fillId="0" borderId="5" xfId="0" applyNumberFormat="1" applyFon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3" xfId="0" applyNumberFormat="1" applyFont="1" applyBorder="1" applyAlignment="1">
      <alignment horizontal="center"/>
    </xf>
    <xf numFmtId="3" fontId="0" fillId="0" borderId="5" xfId="0" applyNumberFormat="1" applyBorder="1" applyAlignment="1">
      <alignment horizontal="right"/>
    </xf>
    <xf numFmtId="49" fontId="0" fillId="2" borderId="5" xfId="0" applyNumberFormat="1" applyFill="1" applyBorder="1" applyAlignment="1" applyProtection="1">
      <protection locked="0"/>
    </xf>
    <xf numFmtId="3" fontId="0" fillId="2" borderId="5" xfId="0" applyNumberFormat="1" applyFill="1" applyBorder="1" applyAlignment="1" applyProtection="1">
      <protection locked="0"/>
    </xf>
    <xf numFmtId="49" fontId="5" fillId="0" borderId="2" xfId="0" applyNumberFormat="1" applyFont="1" applyBorder="1" applyAlignment="1">
      <alignment horizontal="left" vertical="center" wrapText="1"/>
    </xf>
    <xf numFmtId="0" fontId="5" fillId="2" borderId="5" xfId="0" applyFont="1" applyFill="1" applyBorder="1" applyAlignment="1" applyProtection="1">
      <alignment horizontal="left"/>
      <protection locked="0"/>
    </xf>
    <xf numFmtId="49" fontId="5" fillId="0" borderId="0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/>
    </xf>
    <xf numFmtId="49" fontId="5" fillId="0" borderId="2" xfId="0" applyNumberFormat="1" applyFont="1" applyBorder="1" applyAlignment="1">
      <alignment horizontal="justify" vertical="center" wrapText="1"/>
    </xf>
    <xf numFmtId="49" fontId="5" fillId="0" borderId="0" xfId="0" applyNumberFormat="1" applyFont="1" applyBorder="1" applyAlignment="1">
      <alignment horizontal="justify" vertical="center" wrapText="1"/>
    </xf>
    <xf numFmtId="0" fontId="5" fillId="0" borderId="5" xfId="0" applyFont="1" applyBorder="1" applyAlignment="1">
      <alignment horizontal="left"/>
    </xf>
    <xf numFmtId="49" fontId="0" fillId="2" borderId="5" xfId="0" applyNumberFormat="1" applyFont="1" applyFill="1" applyBorder="1" applyAlignment="1" applyProtection="1">
      <protection locked="0"/>
    </xf>
    <xf numFmtId="0" fontId="5" fillId="0" borderId="0" xfId="0" applyNumberFormat="1" applyFont="1" applyAlignment="1">
      <alignment horizontal="justify" vertical="center" wrapText="1"/>
    </xf>
    <xf numFmtId="1" fontId="0" fillId="0" borderId="5" xfId="0" applyNumberFormat="1" applyFont="1" applyBorder="1" applyAlignment="1">
      <alignment horizontal="center"/>
    </xf>
  </cellXfs>
  <cellStyles count="3">
    <cellStyle name="Migliaia" xfId="1" builtinId="3"/>
    <cellStyle name="Migliaia [0]" xfId="2" builtinId="6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38100</xdr:rowOff>
    </xdr:from>
    <xdr:to>
      <xdr:col>2</xdr:col>
      <xdr:colOff>361950</xdr:colOff>
      <xdr:row>4</xdr:row>
      <xdr:rowOff>114300</xdr:rowOff>
    </xdr:to>
    <xdr:pic>
      <xdr:nvPicPr>
        <xdr:cNvPr id="2049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95250"/>
          <a:ext cx="3714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76200</xdr:colOff>
      <xdr:row>52</xdr:row>
      <xdr:rowOff>9525</xdr:rowOff>
    </xdr:from>
    <xdr:to>
      <xdr:col>3</xdr:col>
      <xdr:colOff>9525</xdr:colOff>
      <xdr:row>55</xdr:row>
      <xdr:rowOff>28575</xdr:rowOff>
    </xdr:to>
    <xdr:pic>
      <xdr:nvPicPr>
        <xdr:cNvPr id="2050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8125" y="6877050"/>
          <a:ext cx="35242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66675</xdr:rowOff>
    </xdr:from>
    <xdr:to>
      <xdr:col>2</xdr:col>
      <xdr:colOff>342900</xdr:colOff>
      <xdr:row>4</xdr:row>
      <xdr:rowOff>142875</xdr:rowOff>
    </xdr:to>
    <xdr:pic>
      <xdr:nvPicPr>
        <xdr:cNvPr id="1126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123825"/>
          <a:ext cx="3714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2</xdr:col>
      <xdr:colOff>314325</xdr:colOff>
      <xdr:row>4</xdr:row>
      <xdr:rowOff>114300</xdr:rowOff>
    </xdr:to>
    <xdr:pic>
      <xdr:nvPicPr>
        <xdr:cNvPr id="102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66675"/>
          <a:ext cx="3619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19050</xdr:rowOff>
    </xdr:from>
    <xdr:to>
      <xdr:col>2</xdr:col>
      <xdr:colOff>333375</xdr:colOff>
      <xdr:row>4</xdr:row>
      <xdr:rowOff>95250</xdr:rowOff>
    </xdr:to>
    <xdr:pic>
      <xdr:nvPicPr>
        <xdr:cNvPr id="3073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76200"/>
          <a:ext cx="3714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47625</xdr:colOff>
      <xdr:row>51</xdr:row>
      <xdr:rowOff>219075</xdr:rowOff>
    </xdr:from>
    <xdr:to>
      <xdr:col>2</xdr:col>
      <xdr:colOff>333375</xdr:colOff>
      <xdr:row>54</xdr:row>
      <xdr:rowOff>152400</xdr:rowOff>
    </xdr:to>
    <xdr:pic>
      <xdr:nvPicPr>
        <xdr:cNvPr id="3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6505575"/>
          <a:ext cx="3714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9525</xdr:rowOff>
    </xdr:from>
    <xdr:to>
      <xdr:col>2</xdr:col>
      <xdr:colOff>304800</xdr:colOff>
      <xdr:row>4</xdr:row>
      <xdr:rowOff>47625</xdr:rowOff>
    </xdr:to>
    <xdr:pic>
      <xdr:nvPicPr>
        <xdr:cNvPr id="4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85725"/>
          <a:ext cx="3714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2</xdr:col>
      <xdr:colOff>295275</xdr:colOff>
      <xdr:row>4</xdr:row>
      <xdr:rowOff>47625</xdr:rowOff>
    </xdr:to>
    <xdr:pic>
      <xdr:nvPicPr>
        <xdr:cNvPr id="5121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85725"/>
          <a:ext cx="3714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9525</xdr:rowOff>
    </xdr:from>
    <xdr:to>
      <xdr:col>2</xdr:col>
      <xdr:colOff>314325</xdr:colOff>
      <xdr:row>4</xdr:row>
      <xdr:rowOff>85725</xdr:rowOff>
    </xdr:to>
    <xdr:pic>
      <xdr:nvPicPr>
        <xdr:cNvPr id="614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85725"/>
          <a:ext cx="3714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9525</xdr:rowOff>
    </xdr:from>
    <xdr:to>
      <xdr:col>2</xdr:col>
      <xdr:colOff>314325</xdr:colOff>
      <xdr:row>4</xdr:row>
      <xdr:rowOff>85725</xdr:rowOff>
    </xdr:to>
    <xdr:pic>
      <xdr:nvPicPr>
        <xdr:cNvPr id="716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85725"/>
          <a:ext cx="3714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9525</xdr:rowOff>
    </xdr:from>
    <xdr:to>
      <xdr:col>2</xdr:col>
      <xdr:colOff>295275</xdr:colOff>
      <xdr:row>4</xdr:row>
      <xdr:rowOff>76200</xdr:rowOff>
    </xdr:to>
    <xdr:pic>
      <xdr:nvPicPr>
        <xdr:cNvPr id="8193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104775"/>
          <a:ext cx="352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285750</xdr:colOff>
      <xdr:row>4</xdr:row>
      <xdr:rowOff>66675</xdr:rowOff>
    </xdr:to>
    <xdr:pic>
      <xdr:nvPicPr>
        <xdr:cNvPr id="921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" y="47625"/>
          <a:ext cx="37147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28575</xdr:rowOff>
    </xdr:from>
    <xdr:to>
      <xdr:col>3</xdr:col>
      <xdr:colOff>19050</xdr:colOff>
      <xdr:row>4</xdr:row>
      <xdr:rowOff>95250</xdr:rowOff>
    </xdr:to>
    <xdr:pic>
      <xdr:nvPicPr>
        <xdr:cNvPr id="10241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123825"/>
          <a:ext cx="352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view="pageBreakPreview" zoomScaleNormal="100" workbookViewId="0"/>
  </sheetViews>
  <sheetFormatPr defaultColWidth="20.6640625" defaultRowHeight="13.2" x14ac:dyDescent="0.25"/>
  <cols>
    <col min="1" max="1" width="8.109375" customWidth="1"/>
    <col min="2" max="2" width="12" customWidth="1"/>
    <col min="3" max="3" width="13.5546875" customWidth="1"/>
    <col min="4" max="4" width="8.109375" customWidth="1"/>
    <col min="5" max="5" width="41.5546875" customWidth="1"/>
    <col min="6" max="6" width="3.5546875" customWidth="1"/>
    <col min="7" max="7" width="5" customWidth="1"/>
    <col min="8" max="8" width="5.5546875" customWidth="1"/>
    <col min="9" max="12" width="3.5546875" customWidth="1"/>
    <col min="13" max="13" width="20.6640625" customWidth="1"/>
    <col min="14" max="14" width="8.109375" customWidth="1"/>
  </cols>
  <sheetData>
    <row r="1" spans="1:14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</row>
    <row r="2" spans="1:14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1" t="e">
        <v>#VALUE!</v>
      </c>
      <c r="F2" s="1" t="e">
        <v>#VALUE!</v>
      </c>
      <c r="G2" s="1" t="e">
        <v>#VALUE!</v>
      </c>
      <c r="H2" s="5" t="e">
        <v>#REF!</v>
      </c>
      <c r="I2" s="1" t="e">
        <v>#VALUE!</v>
      </c>
      <c r="J2" s="1" t="e">
        <v>#VALUE!</v>
      </c>
      <c r="K2" s="1" t="e">
        <v>#VALUE!</v>
      </c>
      <c r="L2" s="1" t="e">
        <v>#VALUE!</v>
      </c>
      <c r="M2" s="1" t="e">
        <v>#VALUE!</v>
      </c>
      <c r="N2" s="4" t="e">
        <v>#REF!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66"/>
  <sheetViews>
    <sheetView showGridLines="0" topLeftCell="A25" zoomScale="115" zoomScaleNormal="115" zoomScaleSheetLayoutView="100" workbookViewId="0">
      <selection activeCell="V49" sqref="V49"/>
    </sheetView>
  </sheetViews>
  <sheetFormatPr defaultColWidth="0" defaultRowHeight="13.2" x14ac:dyDescent="0.25"/>
  <cols>
    <col min="1" max="2" width="0.6640625" customWidth="1"/>
    <col min="3" max="3" width="4.44140625" style="1" customWidth="1"/>
    <col min="4" max="4" width="5.44140625" customWidth="1"/>
    <col min="5" max="5" width="2.6640625" customWidth="1"/>
    <col min="6" max="6" width="4.44140625" customWidth="1"/>
    <col min="7" max="7" width="17.109375" customWidth="1"/>
    <col min="8" max="8" width="0.88671875" customWidth="1"/>
    <col min="9" max="9" width="3.5546875" customWidth="1"/>
    <col min="10" max="10" width="13.88671875" customWidth="1"/>
    <col min="11" max="11" width="0.88671875" customWidth="1"/>
    <col min="12" max="13" width="3.88671875" customWidth="1"/>
    <col min="14" max="14" width="10" customWidth="1"/>
    <col min="15" max="16" width="4.44140625" customWidth="1"/>
    <col min="17" max="17" width="12.88671875" customWidth="1"/>
    <col min="18" max="18" width="0.88671875" customWidth="1"/>
    <col min="19" max="19" width="17" customWidth="1"/>
    <col min="20" max="21" width="0.5546875" customWidth="1"/>
    <col min="22" max="22" width="4.88671875" customWidth="1"/>
    <col min="23" max="23" width="12.33203125" customWidth="1"/>
    <col min="24" max="24" width="0.6640625" customWidth="1"/>
    <col min="25" max="25" width="0.88671875" customWidth="1"/>
  </cols>
  <sheetData>
    <row r="1" spans="1:256" ht="7.5" customHeight="1" x14ac:dyDescent="0.25"/>
    <row r="2" spans="1:256" s="7" customFormat="1" ht="6.75" customHeight="1" x14ac:dyDescent="0.25">
      <c r="A2"/>
      <c r="B2" s="8"/>
      <c r="C2" s="9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8"/>
      <c r="R2" s="10"/>
      <c r="S2" s="10"/>
      <c r="T2" s="10"/>
      <c r="U2" s="10"/>
      <c r="V2" s="10"/>
      <c r="W2" s="10"/>
      <c r="X2" s="11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s="7" customFormat="1" x14ac:dyDescent="0.25">
      <c r="A3"/>
      <c r="B3" s="29"/>
      <c r="C3" s="31"/>
      <c r="D3" s="14" t="s">
        <v>14</v>
      </c>
      <c r="E3"/>
      <c r="F3" s="28"/>
      <c r="G3" s="15" t="s">
        <v>15</v>
      </c>
      <c r="H3" s="28"/>
      <c r="I3" s="28"/>
      <c r="J3" s="17"/>
      <c r="K3" s="16"/>
      <c r="L3" s="16"/>
      <c r="M3" s="16"/>
      <c r="N3" s="16"/>
      <c r="O3"/>
      <c r="P3"/>
      <c r="Q3" s="18" t="s">
        <v>16</v>
      </c>
      <c r="R3" s="66" t="s">
        <v>202</v>
      </c>
      <c r="S3" s="128" t="str">
        <f>'1.1 CONTO ECONOMICO ANTE'!$K$3</f>
        <v>Cant. Conegliano e Vittorio V.to</v>
      </c>
      <c r="T3" s="128"/>
      <c r="U3" s="128"/>
      <c r="V3" s="128"/>
      <c r="X3" s="93"/>
      <c r="AD3" s="16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s="7" customFormat="1" x14ac:dyDescent="0.25">
      <c r="A4"/>
      <c r="B4" s="29"/>
      <c r="C4" s="31"/>
      <c r="D4" s="14" t="s">
        <v>17</v>
      </c>
      <c r="E4"/>
      <c r="F4" s="28"/>
      <c r="G4" s="15" t="s">
        <v>18</v>
      </c>
      <c r="H4" s="28"/>
      <c r="I4" s="28"/>
      <c r="J4" s="16"/>
      <c r="K4" s="16"/>
      <c r="L4" s="16"/>
      <c r="M4" s="16"/>
      <c r="N4" s="16"/>
      <c r="O4"/>
      <c r="P4"/>
      <c r="Q4" s="18"/>
      <c r="R4" s="66"/>
      <c r="S4" s="130" t="str">
        <f>IF('1.1 CONTO ECONOMICO ANTE'!S4:T4&lt;&gt;"",'1.1 CONTO ECONOMICO ANTE'!$K$4,"")</f>
        <v/>
      </c>
      <c r="T4" s="130"/>
      <c r="U4" s="130" t="str">
        <f>IF('1.1 CONTO ECONOMICO ANTE'!U4:V4&lt;&gt;"",'1.1 CONTO ECONOMICO ANTE'!$K$4,"")</f>
        <v/>
      </c>
      <c r="V4" s="130"/>
      <c r="X4" s="93"/>
      <c r="Y4"/>
      <c r="Z4"/>
      <c r="AA4"/>
      <c r="AB4"/>
      <c r="AC4"/>
      <c r="AD4" s="16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s="7" customFormat="1" x14ac:dyDescent="0.25">
      <c r="A5"/>
      <c r="B5" s="29"/>
      <c r="C5" s="31"/>
      <c r="E5"/>
      <c r="F5" s="28"/>
      <c r="G5" s="15" t="s">
        <v>20</v>
      </c>
      <c r="H5" s="28"/>
      <c r="I5" s="28"/>
      <c r="J5" s="16"/>
      <c r="K5" s="16"/>
      <c r="L5" s="16"/>
      <c r="M5" s="16"/>
      <c r="N5" s="16"/>
      <c r="O5"/>
      <c r="P5"/>
      <c r="Q5" s="18" t="s">
        <v>21</v>
      </c>
      <c r="R5" s="66" t="s">
        <v>21</v>
      </c>
      <c r="S5" s="128" t="str">
        <f>'1.1 CONTO ECONOMICO ANTE'!$K$5</f>
        <v>00190690263</v>
      </c>
      <c r="T5" s="128"/>
      <c r="U5" s="128"/>
      <c r="V5" s="128"/>
      <c r="X5" s="93"/>
      <c r="Y5"/>
      <c r="Z5"/>
      <c r="AA5"/>
      <c r="AB5"/>
      <c r="AC5"/>
      <c r="AD5" s="16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s="7" customFormat="1" ht="3" customHeight="1" x14ac:dyDescent="0.25">
      <c r="A6"/>
      <c r="B6" s="30"/>
      <c r="C6" s="53"/>
      <c r="D6" s="50"/>
      <c r="E6" s="25"/>
      <c r="F6" s="25"/>
      <c r="G6" s="25"/>
      <c r="H6" s="25"/>
      <c r="I6" s="25"/>
      <c r="J6" s="24"/>
      <c r="K6" s="24"/>
      <c r="L6" s="24"/>
      <c r="M6" s="24"/>
      <c r="N6" s="24"/>
      <c r="O6" s="50"/>
      <c r="P6" s="94"/>
      <c r="Q6" s="12"/>
      <c r="R6" s="66"/>
      <c r="S6" s="57"/>
      <c r="T6" s="95"/>
      <c r="U6" s="95"/>
      <c r="V6" s="95"/>
      <c r="X6" s="93"/>
      <c r="Y6"/>
      <c r="Z6"/>
      <c r="AA6"/>
      <c r="AB6"/>
      <c r="AC6"/>
      <c r="AD6" s="1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7" customFormat="1" ht="3" customHeight="1" x14ac:dyDescent="0.25">
      <c r="A7"/>
      <c r="B7" s="29"/>
      <c r="C7" s="31"/>
      <c r="E7" s="28"/>
      <c r="F7" s="28"/>
      <c r="G7" s="28"/>
      <c r="H7" s="28"/>
      <c r="I7" s="28"/>
      <c r="J7" s="16"/>
      <c r="K7" s="16"/>
      <c r="L7" s="16"/>
      <c r="M7" s="16"/>
      <c r="N7" s="16"/>
      <c r="O7"/>
      <c r="P7"/>
      <c r="Q7" s="12"/>
      <c r="R7" s="66"/>
      <c r="S7" s="57"/>
      <c r="T7" s="95"/>
      <c r="U7" s="95"/>
      <c r="V7" s="95"/>
      <c r="X7" s="93"/>
      <c r="Y7"/>
      <c r="Z7"/>
      <c r="AA7"/>
      <c r="AB7"/>
      <c r="AC7"/>
      <c r="AD7" s="16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s="7" customFormat="1" x14ac:dyDescent="0.25">
      <c r="A8"/>
      <c r="B8" s="29"/>
      <c r="C8" s="28" t="s">
        <v>203</v>
      </c>
      <c r="E8"/>
      <c r="F8" s="28"/>
      <c r="G8" s="28"/>
      <c r="H8" s="28"/>
      <c r="I8" s="28"/>
      <c r="J8" s="16"/>
      <c r="K8" s="16"/>
      <c r="L8" s="16"/>
      <c r="M8" s="16"/>
      <c r="N8" s="16"/>
      <c r="O8" s="16"/>
      <c r="P8"/>
      <c r="Q8" s="29"/>
      <c r="R8"/>
      <c r="S8"/>
      <c r="T8"/>
      <c r="U8"/>
      <c r="V8"/>
      <c r="W8"/>
      <c r="X8" s="93"/>
      <c r="Y8"/>
      <c r="Z8"/>
      <c r="AA8"/>
      <c r="AB8"/>
      <c r="AC8"/>
      <c r="AD8" s="16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s="7" customFormat="1" ht="3" customHeight="1" x14ac:dyDescent="0.25">
      <c r="A9"/>
      <c r="B9" s="30"/>
      <c r="C9" s="53"/>
      <c r="D9" s="25"/>
      <c r="E9" s="25"/>
      <c r="F9" s="25"/>
      <c r="G9" s="25"/>
      <c r="H9" s="25"/>
      <c r="I9" s="25"/>
      <c r="J9" s="24"/>
      <c r="K9" s="24"/>
      <c r="L9" s="24"/>
      <c r="M9" s="24"/>
      <c r="N9" s="24"/>
      <c r="O9" s="24"/>
      <c r="P9" s="24"/>
      <c r="Q9" s="30"/>
      <c r="R9" s="24"/>
      <c r="S9" s="24"/>
      <c r="T9" s="24"/>
      <c r="U9" s="24"/>
      <c r="V9" s="24"/>
      <c r="W9" s="24"/>
      <c r="X9" s="26"/>
      <c r="Y9" s="16"/>
      <c r="Z9" s="16"/>
      <c r="AA9" s="16"/>
      <c r="AB9" s="16"/>
      <c r="AC9" s="6"/>
      <c r="AD9" s="16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0.5" customHeight="1" x14ac:dyDescent="0.25">
      <c r="B10" s="12"/>
      <c r="C10" s="13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93"/>
    </row>
    <row r="11" spans="1:256" x14ac:dyDescent="0.25">
      <c r="B11" s="12"/>
      <c r="C11" s="13"/>
      <c r="D11" s="96"/>
      <c r="E11" s="7"/>
      <c r="G11" s="96" t="s">
        <v>204</v>
      </c>
      <c r="J11" s="7"/>
      <c r="K11" s="7"/>
      <c r="L11" s="7"/>
      <c r="M11" s="7"/>
      <c r="N11" s="7"/>
      <c r="O11" s="7"/>
      <c r="P11" s="7"/>
      <c r="Q11" s="96"/>
      <c r="R11" s="7"/>
      <c r="S11" s="7"/>
      <c r="T11" s="7"/>
      <c r="U11" s="7"/>
      <c r="V11" s="7"/>
      <c r="W11" s="7"/>
      <c r="X11" s="93"/>
    </row>
    <row r="12" spans="1:256" x14ac:dyDescent="0.25">
      <c r="B12" s="12"/>
      <c r="C12" s="48" t="s">
        <v>205</v>
      </c>
      <c r="D12" s="7"/>
      <c r="E12" s="7"/>
      <c r="F12" s="13"/>
      <c r="G12" s="136" t="s">
        <v>467</v>
      </c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7"/>
      <c r="U12" s="7"/>
      <c r="V12" s="7"/>
      <c r="W12" s="7"/>
      <c r="X12" s="93"/>
    </row>
    <row r="13" spans="1:256" ht="7.5" customHeight="1" x14ac:dyDescent="0.25">
      <c r="B13" s="12"/>
      <c r="C13" s="13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93"/>
    </row>
    <row r="14" spans="1:256" x14ac:dyDescent="0.25">
      <c r="B14" s="12"/>
      <c r="C14" s="13"/>
      <c r="D14" s="7"/>
      <c r="E14" s="7"/>
      <c r="F14" s="7"/>
      <c r="G14" s="97" t="s">
        <v>206</v>
      </c>
      <c r="H14" s="98"/>
      <c r="I14" s="98"/>
      <c r="J14" s="98"/>
      <c r="K14" s="98"/>
      <c r="L14" s="98"/>
      <c r="M14" s="98"/>
      <c r="N14" s="99"/>
      <c r="O14" s="7"/>
      <c r="P14" s="97" t="s">
        <v>207</v>
      </c>
      <c r="Q14" s="98"/>
      <c r="R14" s="98"/>
      <c r="S14" s="98"/>
      <c r="T14" s="98"/>
      <c r="U14" s="98"/>
      <c r="V14" s="98"/>
      <c r="W14" s="99"/>
      <c r="X14" s="93"/>
    </row>
    <row r="15" spans="1:256" ht="7.5" customHeight="1" x14ac:dyDescent="0.25">
      <c r="B15" s="12"/>
      <c r="C15" s="13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93"/>
    </row>
    <row r="16" spans="1:256" x14ac:dyDescent="0.25">
      <c r="B16" s="12"/>
      <c r="C16" s="13"/>
      <c r="D16" s="7"/>
      <c r="E16" s="7"/>
      <c r="F16" s="7"/>
      <c r="G16" s="48" t="s">
        <v>208</v>
      </c>
      <c r="H16" s="7"/>
      <c r="I16" s="128" t="s">
        <v>209</v>
      </c>
      <c r="J16" s="128"/>
      <c r="K16" s="7"/>
      <c r="L16" s="128" t="s">
        <v>210</v>
      </c>
      <c r="M16" s="128"/>
      <c r="N16" s="128"/>
      <c r="O16" s="7"/>
      <c r="P16" s="128" t="s">
        <v>84</v>
      </c>
      <c r="Q16" s="128"/>
      <c r="R16" s="7"/>
      <c r="S16" s="128" t="s">
        <v>85</v>
      </c>
      <c r="T16" s="128"/>
      <c r="U16" s="7"/>
      <c r="V16" s="128" t="s">
        <v>86</v>
      </c>
      <c r="W16" s="128"/>
      <c r="X16" s="93"/>
    </row>
    <row r="17" spans="2:24" ht="6" customHeight="1" x14ac:dyDescent="0.25">
      <c r="B17" s="12"/>
      <c r="C17" s="13"/>
      <c r="D17" s="7"/>
      <c r="E17" s="7"/>
      <c r="F17" s="7"/>
      <c r="G17" s="7"/>
      <c r="H17" s="7"/>
      <c r="I17" s="7"/>
      <c r="J17" s="13"/>
      <c r="K17" s="7"/>
      <c r="L17" s="13"/>
      <c r="M17" s="13"/>
      <c r="N17" s="7"/>
      <c r="O17" s="7"/>
      <c r="P17" s="13"/>
      <c r="Q17" s="7"/>
      <c r="R17" s="7"/>
      <c r="S17" s="13"/>
      <c r="T17" s="7"/>
      <c r="U17" s="7"/>
      <c r="V17" s="13"/>
      <c r="W17" s="7"/>
      <c r="X17" s="93"/>
    </row>
    <row r="18" spans="2:24" x14ac:dyDescent="0.25">
      <c r="B18" s="12"/>
      <c r="C18" s="13"/>
      <c r="D18" s="96" t="s">
        <v>211</v>
      </c>
      <c r="E18" s="7"/>
      <c r="F18" s="7"/>
      <c r="G18" s="100">
        <v>25582</v>
      </c>
      <c r="H18" s="7"/>
      <c r="I18" s="137">
        <v>25177</v>
      </c>
      <c r="J18" s="137"/>
      <c r="K18" s="7"/>
      <c r="L18" s="137">
        <v>24955</v>
      </c>
      <c r="M18" s="137"/>
      <c r="N18" s="137"/>
      <c r="O18" s="7"/>
      <c r="P18" s="137">
        <v>32000</v>
      </c>
      <c r="Q18" s="137"/>
      <c r="R18" s="7"/>
      <c r="S18" s="137">
        <v>33000</v>
      </c>
      <c r="T18" s="137"/>
      <c r="U18" s="7"/>
      <c r="V18" s="137">
        <v>35000</v>
      </c>
      <c r="W18" s="137"/>
      <c r="X18" s="93"/>
    </row>
    <row r="19" spans="2:24" ht="6.75" customHeight="1" x14ac:dyDescent="0.25">
      <c r="B19" s="12"/>
      <c r="C19" s="13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93"/>
    </row>
    <row r="20" spans="2:24" x14ac:dyDescent="0.25">
      <c r="B20" s="12"/>
      <c r="C20" s="13"/>
      <c r="D20" s="96" t="s">
        <v>212</v>
      </c>
      <c r="E20" s="7"/>
      <c r="F20" s="7"/>
      <c r="G20" s="100">
        <v>30260125</v>
      </c>
      <c r="H20" s="7"/>
      <c r="I20" s="137">
        <v>29036373</v>
      </c>
      <c r="J20" s="137"/>
      <c r="K20" s="7"/>
      <c r="L20" s="137">
        <v>28357209</v>
      </c>
      <c r="M20" s="137"/>
      <c r="N20" s="137"/>
      <c r="O20" s="7"/>
      <c r="P20" s="137">
        <v>40000000</v>
      </c>
      <c r="Q20" s="137"/>
      <c r="R20" s="7"/>
      <c r="S20" s="137">
        <v>43000000</v>
      </c>
      <c r="T20" s="137"/>
      <c r="U20" s="7"/>
      <c r="V20" s="137">
        <v>44500000</v>
      </c>
      <c r="W20" s="137"/>
      <c r="X20" s="93"/>
    </row>
    <row r="21" spans="2:24" ht="6" customHeight="1" x14ac:dyDescent="0.25">
      <c r="B21" s="12"/>
      <c r="C21" s="13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93"/>
    </row>
    <row r="22" spans="2:24" x14ac:dyDescent="0.25">
      <c r="B22" s="12"/>
      <c r="C22" s="96" t="s">
        <v>213</v>
      </c>
      <c r="D22" s="96"/>
      <c r="E22" s="7"/>
      <c r="H22" s="101"/>
      <c r="I22" s="102" t="s">
        <v>469</v>
      </c>
      <c r="J22" s="96" t="s">
        <v>214</v>
      </c>
      <c r="K22" s="13"/>
      <c r="L22" s="96"/>
      <c r="M22" s="102"/>
      <c r="N22" s="96" t="s">
        <v>215</v>
      </c>
      <c r="O22" s="13"/>
      <c r="R22" s="7"/>
      <c r="S22" s="7"/>
      <c r="T22" s="7"/>
      <c r="U22" s="7"/>
      <c r="V22" s="7"/>
      <c r="W22" s="7"/>
      <c r="X22" s="93"/>
    </row>
    <row r="23" spans="2:24" ht="10.5" customHeight="1" x14ac:dyDescent="0.25">
      <c r="B23" s="22"/>
      <c r="C23" s="23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94"/>
    </row>
    <row r="24" spans="2:24" ht="7.5" customHeight="1" x14ac:dyDescent="0.25">
      <c r="B24" s="12"/>
      <c r="C24" s="1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93"/>
    </row>
    <row r="25" spans="2:24" x14ac:dyDescent="0.25">
      <c r="B25" s="12"/>
      <c r="C25" s="13"/>
      <c r="D25" s="96"/>
      <c r="E25" s="7"/>
      <c r="G25" s="96" t="s">
        <v>204</v>
      </c>
      <c r="J25" s="7"/>
      <c r="K25" s="7"/>
      <c r="L25" s="7"/>
      <c r="M25" s="7"/>
      <c r="N25" s="7"/>
      <c r="O25" s="7"/>
      <c r="P25" s="7"/>
      <c r="Q25" s="96"/>
      <c r="R25" s="7"/>
      <c r="S25" s="7"/>
      <c r="T25" s="7"/>
      <c r="U25" s="7"/>
      <c r="V25" s="7"/>
      <c r="W25" s="7"/>
      <c r="X25" s="93"/>
    </row>
    <row r="26" spans="2:24" x14ac:dyDescent="0.25">
      <c r="B26" s="12"/>
      <c r="C26" s="48" t="s">
        <v>216</v>
      </c>
      <c r="D26" s="7"/>
      <c r="E26" s="7"/>
      <c r="F26" s="13"/>
      <c r="G26" s="136" t="s">
        <v>468</v>
      </c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7"/>
      <c r="U26" s="7"/>
      <c r="V26" s="7"/>
      <c r="W26" s="7"/>
      <c r="X26" s="93"/>
    </row>
    <row r="27" spans="2:24" ht="6.75" customHeight="1" x14ac:dyDescent="0.25">
      <c r="B27" s="12"/>
      <c r="C27" s="2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93"/>
    </row>
    <row r="28" spans="2:24" x14ac:dyDescent="0.25">
      <c r="B28" s="12"/>
      <c r="C28" s="13"/>
      <c r="D28" s="7"/>
      <c r="E28" s="7"/>
      <c r="F28" s="7"/>
      <c r="G28" s="97" t="s">
        <v>206</v>
      </c>
      <c r="H28" s="98"/>
      <c r="I28" s="98"/>
      <c r="J28" s="98"/>
      <c r="K28" s="98"/>
      <c r="L28" s="98"/>
      <c r="M28" s="98"/>
      <c r="N28" s="99"/>
      <c r="O28" s="7"/>
      <c r="P28" s="97" t="s">
        <v>207</v>
      </c>
      <c r="Q28" s="98"/>
      <c r="R28" s="98"/>
      <c r="S28" s="98"/>
      <c r="T28" s="98"/>
      <c r="U28" s="98"/>
      <c r="V28" s="98"/>
      <c r="W28" s="99"/>
      <c r="X28" s="93"/>
    </row>
    <row r="29" spans="2:24" ht="7.5" customHeight="1" x14ac:dyDescent="0.25">
      <c r="B29" s="12"/>
      <c r="C29" s="1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93"/>
    </row>
    <row r="30" spans="2:24" x14ac:dyDescent="0.25">
      <c r="B30" s="12"/>
      <c r="C30" s="13"/>
      <c r="D30" s="7"/>
      <c r="E30" s="7"/>
      <c r="F30" s="7"/>
      <c r="G30" s="48" t="s">
        <v>208</v>
      </c>
      <c r="H30" s="7"/>
      <c r="I30" s="128" t="s">
        <v>209</v>
      </c>
      <c r="J30" s="128"/>
      <c r="K30" s="7"/>
      <c r="L30" s="128" t="s">
        <v>210</v>
      </c>
      <c r="M30" s="128"/>
      <c r="N30" s="128"/>
      <c r="O30" s="7"/>
      <c r="P30" s="128" t="s">
        <v>84</v>
      </c>
      <c r="Q30" s="128"/>
      <c r="R30" s="7"/>
      <c r="S30" s="128" t="s">
        <v>85</v>
      </c>
      <c r="T30" s="128"/>
      <c r="U30" s="103"/>
      <c r="V30" s="128" t="s">
        <v>86</v>
      </c>
      <c r="W30" s="128"/>
      <c r="X30" s="93"/>
    </row>
    <row r="31" spans="2:24" ht="6" customHeight="1" x14ac:dyDescent="0.25">
      <c r="B31" s="12"/>
      <c r="C31" s="13"/>
      <c r="D31" s="7"/>
      <c r="E31" s="7"/>
      <c r="F31" s="7"/>
      <c r="G31" s="7"/>
      <c r="H31" s="7"/>
      <c r="I31" s="7"/>
      <c r="J31" s="13"/>
      <c r="K31" s="7"/>
      <c r="L31" s="13"/>
      <c r="M31" s="13"/>
      <c r="N31" s="7"/>
      <c r="O31" s="7"/>
      <c r="P31" s="13"/>
      <c r="Q31" s="7"/>
      <c r="R31" s="7"/>
      <c r="S31" s="13"/>
      <c r="T31" s="7"/>
      <c r="U31" s="7"/>
      <c r="V31" s="13"/>
      <c r="W31" s="7"/>
      <c r="X31" s="93"/>
    </row>
    <row r="32" spans="2:24" x14ac:dyDescent="0.25">
      <c r="B32" s="12"/>
      <c r="C32" s="13"/>
      <c r="D32" s="96" t="s">
        <v>211</v>
      </c>
      <c r="E32" s="7"/>
      <c r="F32" s="7"/>
      <c r="G32" s="100">
        <v>2585</v>
      </c>
      <c r="H32" s="7"/>
      <c r="I32" s="137">
        <v>3038</v>
      </c>
      <c r="J32" s="137"/>
      <c r="K32" s="7"/>
      <c r="L32" s="137">
        <v>1566</v>
      </c>
      <c r="M32" s="137"/>
      <c r="N32" s="137"/>
      <c r="O32" s="7"/>
      <c r="P32" s="137">
        <v>1500</v>
      </c>
      <c r="Q32" s="137"/>
      <c r="R32" s="7"/>
      <c r="S32" s="137">
        <v>1500</v>
      </c>
      <c r="T32" s="137"/>
      <c r="U32" s="104"/>
      <c r="V32" s="137">
        <v>1500</v>
      </c>
      <c r="W32" s="137"/>
      <c r="X32" s="93"/>
    </row>
    <row r="33" spans="2:24" ht="6.75" customHeight="1" x14ac:dyDescent="0.25">
      <c r="B33" s="12"/>
      <c r="C33" s="1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93"/>
    </row>
    <row r="34" spans="2:24" x14ac:dyDescent="0.25">
      <c r="B34" s="12"/>
      <c r="C34" s="13"/>
      <c r="D34" s="96" t="s">
        <v>212</v>
      </c>
      <c r="E34" s="7"/>
      <c r="F34" s="7"/>
      <c r="G34" s="100">
        <v>1333209</v>
      </c>
      <c r="H34" s="7"/>
      <c r="I34" s="137">
        <v>1325760</v>
      </c>
      <c r="J34" s="137"/>
      <c r="K34" s="7"/>
      <c r="L34" s="137">
        <v>673580</v>
      </c>
      <c r="M34" s="137"/>
      <c r="N34" s="137"/>
      <c r="O34" s="7"/>
      <c r="P34" s="137">
        <v>500000</v>
      </c>
      <c r="Q34" s="137"/>
      <c r="R34" s="7"/>
      <c r="S34" s="137">
        <v>500000</v>
      </c>
      <c r="T34" s="137"/>
      <c r="U34" s="104"/>
      <c r="V34" s="137">
        <v>500000</v>
      </c>
      <c r="W34" s="137"/>
      <c r="X34" s="93"/>
    </row>
    <row r="35" spans="2:24" ht="6" customHeight="1" x14ac:dyDescent="0.25">
      <c r="B35" s="12"/>
      <c r="C35" s="1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93"/>
    </row>
    <row r="36" spans="2:24" x14ac:dyDescent="0.25">
      <c r="B36" s="12"/>
      <c r="C36" s="96" t="s">
        <v>213</v>
      </c>
      <c r="E36" s="7"/>
      <c r="H36" s="101"/>
      <c r="I36" s="102" t="s">
        <v>469</v>
      </c>
      <c r="J36" s="96" t="s">
        <v>214</v>
      </c>
      <c r="K36" s="13"/>
      <c r="L36" s="96"/>
      <c r="M36" s="102"/>
      <c r="N36" s="96" t="s">
        <v>215</v>
      </c>
      <c r="O36" s="13"/>
      <c r="Q36" s="96"/>
      <c r="R36" s="7"/>
      <c r="S36" s="7"/>
      <c r="T36" s="7"/>
      <c r="U36" s="7"/>
      <c r="V36" s="7"/>
      <c r="W36" s="7"/>
      <c r="X36" s="93"/>
    </row>
    <row r="37" spans="2:24" ht="11.25" customHeight="1" x14ac:dyDescent="0.25">
      <c r="B37" s="22"/>
      <c r="C37" s="23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94"/>
    </row>
    <row r="38" spans="2:24" ht="6.75" customHeight="1" x14ac:dyDescent="0.25">
      <c r="B38" s="12"/>
      <c r="C38" s="1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93"/>
    </row>
    <row r="39" spans="2:24" x14ac:dyDescent="0.25">
      <c r="B39" s="12"/>
      <c r="C39" s="13"/>
      <c r="D39" s="96"/>
      <c r="E39" s="7"/>
      <c r="G39" s="96" t="s">
        <v>204</v>
      </c>
      <c r="J39" s="7"/>
      <c r="K39" s="7"/>
      <c r="L39" s="7"/>
      <c r="M39" s="7"/>
      <c r="N39" s="7"/>
      <c r="O39" s="7"/>
      <c r="P39" s="7"/>
      <c r="Q39" s="96"/>
      <c r="R39" s="7"/>
      <c r="S39" s="7"/>
      <c r="T39" s="7"/>
      <c r="U39" s="7"/>
      <c r="V39" s="7"/>
      <c r="W39" s="7"/>
      <c r="X39" s="93"/>
    </row>
    <row r="40" spans="2:24" x14ac:dyDescent="0.25">
      <c r="B40" s="12"/>
      <c r="C40" s="48" t="s">
        <v>217</v>
      </c>
      <c r="D40" s="7"/>
      <c r="E40" s="7"/>
      <c r="F40" s="13"/>
      <c r="G40" s="136" t="s">
        <v>470</v>
      </c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7"/>
      <c r="U40" s="7"/>
      <c r="V40" s="7"/>
      <c r="W40" s="7"/>
      <c r="X40" s="93"/>
    </row>
    <row r="41" spans="2:24" ht="9" customHeight="1" x14ac:dyDescent="0.25">
      <c r="B41" s="12"/>
      <c r="C41" s="1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93"/>
    </row>
    <row r="42" spans="2:24" x14ac:dyDescent="0.25">
      <c r="B42" s="12"/>
      <c r="C42" s="13"/>
      <c r="D42" s="7"/>
      <c r="E42" s="7"/>
      <c r="F42" s="7"/>
      <c r="G42" s="97" t="s">
        <v>206</v>
      </c>
      <c r="H42" s="98"/>
      <c r="I42" s="98"/>
      <c r="J42" s="98"/>
      <c r="K42" s="98"/>
      <c r="L42" s="98"/>
      <c r="M42" s="98"/>
      <c r="N42" s="99"/>
      <c r="O42" s="7"/>
      <c r="P42" s="97" t="s">
        <v>207</v>
      </c>
      <c r="Q42" s="98"/>
      <c r="R42" s="98"/>
      <c r="S42" s="98"/>
      <c r="T42" s="98"/>
      <c r="U42" s="98"/>
      <c r="V42" s="98"/>
      <c r="W42" s="99"/>
      <c r="X42" s="93"/>
    </row>
    <row r="43" spans="2:24" ht="5.25" customHeight="1" x14ac:dyDescent="0.25">
      <c r="B43" s="12"/>
      <c r="C43" s="1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93"/>
    </row>
    <row r="44" spans="2:24" x14ac:dyDescent="0.25">
      <c r="B44" s="12"/>
      <c r="C44" s="13"/>
      <c r="D44" s="7"/>
      <c r="E44" s="7"/>
      <c r="F44" s="7"/>
      <c r="G44" s="48" t="s">
        <v>208</v>
      </c>
      <c r="H44" s="7"/>
      <c r="I44" s="128" t="s">
        <v>209</v>
      </c>
      <c r="J44" s="128"/>
      <c r="K44" s="7"/>
      <c r="L44" s="128" t="s">
        <v>210</v>
      </c>
      <c r="M44" s="128"/>
      <c r="N44" s="128"/>
      <c r="O44" s="7"/>
      <c r="P44" s="128" t="s">
        <v>84</v>
      </c>
      <c r="Q44" s="128"/>
      <c r="R44" s="7"/>
      <c r="S44" s="128" t="s">
        <v>85</v>
      </c>
      <c r="T44" s="128"/>
      <c r="U44" s="7"/>
      <c r="V44" s="128" t="s">
        <v>86</v>
      </c>
      <c r="W44" s="128"/>
      <c r="X44" s="93"/>
    </row>
    <row r="45" spans="2:24" ht="6" customHeight="1" x14ac:dyDescent="0.25">
      <c r="B45" s="12"/>
      <c r="C45" s="13"/>
      <c r="D45" s="7"/>
      <c r="E45" s="7"/>
      <c r="F45" s="7"/>
      <c r="G45" s="7"/>
      <c r="H45" s="7"/>
      <c r="I45" s="7"/>
      <c r="J45" s="13"/>
      <c r="K45" s="7"/>
      <c r="L45" s="13"/>
      <c r="M45" s="13"/>
      <c r="N45" s="7"/>
      <c r="O45" s="7"/>
      <c r="P45" s="13"/>
      <c r="Q45" s="7"/>
      <c r="R45" s="7"/>
      <c r="S45" s="13"/>
      <c r="T45" s="7"/>
      <c r="U45" s="7"/>
      <c r="V45" s="13"/>
      <c r="W45" s="7"/>
      <c r="X45" s="93"/>
    </row>
    <row r="46" spans="2:24" x14ac:dyDescent="0.25">
      <c r="B46" s="12"/>
      <c r="C46" s="13"/>
      <c r="D46" s="96" t="s">
        <v>211</v>
      </c>
      <c r="E46" s="7"/>
      <c r="F46" s="7"/>
      <c r="G46" s="100">
        <v>117</v>
      </c>
      <c r="H46" s="7"/>
      <c r="I46" s="137">
        <v>54</v>
      </c>
      <c r="J46" s="137"/>
      <c r="K46" s="7"/>
      <c r="L46" s="137">
        <v>16</v>
      </c>
      <c r="M46" s="137"/>
      <c r="N46" s="137"/>
      <c r="O46" s="7"/>
      <c r="P46" s="137">
        <v>0</v>
      </c>
      <c r="Q46" s="137"/>
      <c r="R46" s="7"/>
      <c r="S46" s="137">
        <v>0</v>
      </c>
      <c r="T46" s="137"/>
      <c r="U46" s="7"/>
      <c r="V46" s="137"/>
      <c r="W46" s="137"/>
      <c r="X46" s="93"/>
    </row>
    <row r="47" spans="2:24" ht="6.75" customHeight="1" x14ac:dyDescent="0.25">
      <c r="B47" s="12"/>
      <c r="C47" s="1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93"/>
    </row>
    <row r="48" spans="2:24" x14ac:dyDescent="0.25">
      <c r="B48" s="12"/>
      <c r="C48" s="13"/>
      <c r="D48" s="96" t="s">
        <v>212</v>
      </c>
      <c r="E48" s="7"/>
      <c r="F48" s="7"/>
      <c r="G48" s="100">
        <v>46724</v>
      </c>
      <c r="H48" s="7"/>
      <c r="I48" s="137">
        <v>18595</v>
      </c>
      <c r="J48" s="137"/>
      <c r="K48" s="7"/>
      <c r="L48" s="137">
        <v>5305</v>
      </c>
      <c r="M48" s="137"/>
      <c r="N48" s="137"/>
      <c r="O48" s="7"/>
      <c r="P48" s="137">
        <v>0</v>
      </c>
      <c r="Q48" s="137"/>
      <c r="R48" s="7"/>
      <c r="S48" s="137">
        <v>0</v>
      </c>
      <c r="T48" s="137"/>
      <c r="U48" s="7"/>
      <c r="V48" s="137">
        <v>0</v>
      </c>
      <c r="W48" s="137"/>
      <c r="X48" s="93"/>
    </row>
    <row r="49" spans="2:24" ht="6" customHeight="1" x14ac:dyDescent="0.25">
      <c r="B49" s="12"/>
      <c r="C49" s="1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93"/>
    </row>
    <row r="50" spans="2:24" x14ac:dyDescent="0.25">
      <c r="B50" s="12"/>
      <c r="C50" s="96" t="s">
        <v>213</v>
      </c>
      <c r="D50" s="96"/>
      <c r="E50" s="7"/>
      <c r="H50" s="101"/>
      <c r="I50" s="102" t="s">
        <v>469</v>
      </c>
      <c r="J50" s="96" t="s">
        <v>214</v>
      </c>
      <c r="K50" s="13"/>
      <c r="L50" s="96"/>
      <c r="M50" s="102"/>
      <c r="N50" s="96" t="s">
        <v>215</v>
      </c>
      <c r="O50" s="13"/>
      <c r="P50" s="96"/>
      <c r="Q50" s="96"/>
      <c r="R50" s="7"/>
      <c r="S50" s="7"/>
      <c r="T50" s="7"/>
      <c r="U50" s="7"/>
      <c r="V50" s="7"/>
      <c r="W50" s="7"/>
      <c r="X50" s="93"/>
    </row>
    <row r="51" spans="2:24" x14ac:dyDescent="0.25">
      <c r="B51" s="12"/>
      <c r="C51" s="96"/>
      <c r="D51" s="96"/>
      <c r="E51" s="7"/>
      <c r="H51" s="101"/>
      <c r="I51" s="96"/>
      <c r="J51" s="96"/>
      <c r="K51" s="96"/>
      <c r="L51" s="96"/>
      <c r="M51" s="96"/>
      <c r="N51" s="96"/>
      <c r="O51" s="96"/>
      <c r="P51" s="96"/>
      <c r="Q51" s="96"/>
      <c r="R51" s="7"/>
      <c r="S51" s="7"/>
      <c r="T51" s="7"/>
      <c r="U51" s="7"/>
      <c r="V51" s="7"/>
      <c r="W51" s="7"/>
      <c r="X51" s="93"/>
    </row>
    <row r="52" spans="2:24" s="7" customFormat="1" ht="20.25" customHeight="1" x14ac:dyDescent="0.25">
      <c r="B52" s="8"/>
      <c r="C52" s="105" t="s">
        <v>218</v>
      </c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1"/>
    </row>
    <row r="53" spans="2:24" s="7" customFormat="1" ht="20.25" customHeight="1" x14ac:dyDescent="0.25">
      <c r="B53" s="12"/>
      <c r="C53" s="106" t="s">
        <v>219</v>
      </c>
      <c r="X53" s="93"/>
    </row>
    <row r="54" spans="2:24" ht="9" customHeight="1" x14ac:dyDescent="0.25">
      <c r="B54" s="12"/>
      <c r="C54" s="13"/>
      <c r="D54" s="96"/>
      <c r="E54" s="7"/>
      <c r="F54" s="13"/>
      <c r="G54" s="13"/>
      <c r="H54" s="13"/>
      <c r="I54" s="7"/>
      <c r="J54" s="96"/>
      <c r="K54" s="13"/>
      <c r="L54" s="7"/>
      <c r="M54" s="7"/>
      <c r="N54" s="96"/>
      <c r="O54" s="13"/>
      <c r="P54" s="7"/>
      <c r="Q54" s="96"/>
      <c r="R54" s="7"/>
      <c r="S54" s="7"/>
      <c r="T54" s="7"/>
      <c r="U54" s="7"/>
      <c r="V54" s="7"/>
      <c r="W54" s="7"/>
      <c r="X54" s="93"/>
    </row>
    <row r="55" spans="2:24" x14ac:dyDescent="0.25">
      <c r="B55" s="12"/>
      <c r="C55" s="48" t="s">
        <v>220</v>
      </c>
      <c r="D55" s="96"/>
      <c r="E55" s="7"/>
      <c r="F55" s="13"/>
      <c r="G55" s="48" t="s">
        <v>208</v>
      </c>
      <c r="H55" s="13"/>
      <c r="I55" s="128">
        <v>-2</v>
      </c>
      <c r="J55" s="128"/>
      <c r="K55" s="13"/>
      <c r="L55" s="128" t="s">
        <v>210</v>
      </c>
      <c r="M55" s="128"/>
      <c r="N55" s="128"/>
      <c r="O55" s="13"/>
      <c r="P55" s="128" t="s">
        <v>221</v>
      </c>
      <c r="Q55" s="128"/>
      <c r="R55" s="7"/>
      <c r="S55" s="48" t="s">
        <v>222</v>
      </c>
      <c r="T55" s="7"/>
      <c r="U55" s="7"/>
      <c r="V55" s="128" t="s">
        <v>223</v>
      </c>
      <c r="W55" s="128"/>
      <c r="X55" s="93"/>
    </row>
    <row r="56" spans="2:24" ht="7.5" customHeight="1" x14ac:dyDescent="0.25">
      <c r="B56" s="12"/>
      <c r="C56" s="1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93"/>
    </row>
    <row r="57" spans="2:24" x14ac:dyDescent="0.25">
      <c r="B57" s="12"/>
      <c r="C57" s="13"/>
      <c r="D57" s="15" t="s">
        <v>224</v>
      </c>
      <c r="E57" s="7"/>
      <c r="F57" s="13"/>
      <c r="G57" s="107">
        <f>SUM(G18,G32,G46)</f>
        <v>28284</v>
      </c>
      <c r="H57" s="13"/>
      <c r="I57" s="135">
        <f>+I18+I32+I46</f>
        <v>28269</v>
      </c>
      <c r="J57" s="135"/>
      <c r="K57" s="7"/>
      <c r="L57" s="135">
        <f>SUM(L18,L32,L46)</f>
        <v>26537</v>
      </c>
      <c r="M57" s="135"/>
      <c r="N57" s="135"/>
      <c r="O57" s="109"/>
      <c r="P57" s="135">
        <f>SUM(P18,P32,P46)</f>
        <v>33500</v>
      </c>
      <c r="Q57" s="135"/>
      <c r="R57" s="7"/>
      <c r="S57" s="107">
        <f>SUM(S18,S32,S46)</f>
        <v>34500</v>
      </c>
      <c r="T57" s="7"/>
      <c r="U57" s="7"/>
      <c r="V57" s="135">
        <f>+V18+V32+V46</f>
        <v>36500</v>
      </c>
      <c r="W57" s="135"/>
      <c r="X57" s="93"/>
    </row>
    <row r="58" spans="2:24" ht="4.5" customHeight="1" x14ac:dyDescent="0.25">
      <c r="B58" s="12"/>
      <c r="C58" s="13"/>
      <c r="D58" s="7"/>
      <c r="E58" s="7"/>
      <c r="F58" s="7"/>
      <c r="G58" s="7"/>
      <c r="H58" s="7"/>
      <c r="I58" s="109"/>
      <c r="J58" s="109"/>
      <c r="K58" s="7"/>
      <c r="L58" s="109"/>
      <c r="M58" s="109"/>
      <c r="N58" s="109"/>
      <c r="O58" s="109"/>
      <c r="P58" s="109"/>
      <c r="Q58" s="109"/>
      <c r="R58" s="7"/>
      <c r="S58" s="7"/>
      <c r="T58" s="7"/>
      <c r="U58" s="7"/>
      <c r="V58" s="7"/>
      <c r="W58" s="7"/>
      <c r="X58" s="93"/>
    </row>
    <row r="59" spans="2:24" x14ac:dyDescent="0.25">
      <c r="B59" s="12"/>
      <c r="C59" s="13"/>
      <c r="D59" s="15" t="s">
        <v>225</v>
      </c>
      <c r="E59" s="7"/>
      <c r="F59" s="7"/>
      <c r="G59" s="107">
        <f>SUM(G20,G34,G48)</f>
        <v>31640058</v>
      </c>
      <c r="H59" s="7"/>
      <c r="I59" s="135">
        <f>+I20+I34+I48</f>
        <v>30380728</v>
      </c>
      <c r="J59" s="135"/>
      <c r="K59" s="7"/>
      <c r="L59" s="135">
        <f>SUM(L20,L34,L48)</f>
        <v>29036094</v>
      </c>
      <c r="M59" s="135"/>
      <c r="N59" s="135"/>
      <c r="O59" s="109"/>
      <c r="P59" s="135">
        <f>+P20+P34+P48</f>
        <v>40500000</v>
      </c>
      <c r="Q59" s="135"/>
      <c r="R59" s="7"/>
      <c r="S59" s="108">
        <f>SUM(S20,S34,S48)</f>
        <v>43500000</v>
      </c>
      <c r="T59" s="7"/>
      <c r="U59" s="7"/>
      <c r="V59" s="135">
        <f>+V20+V34+V48</f>
        <v>45000000</v>
      </c>
      <c r="W59" s="135"/>
      <c r="X59" s="93"/>
    </row>
    <row r="60" spans="2:24" ht="6.75" customHeight="1" x14ac:dyDescent="0.25">
      <c r="B60" s="22"/>
      <c r="C60" s="23"/>
      <c r="D60" s="50"/>
      <c r="E60" s="50"/>
      <c r="F60" s="50"/>
      <c r="G60" s="50"/>
      <c r="H60" s="50"/>
      <c r="I60" s="50"/>
      <c r="J60" s="23"/>
      <c r="K60" s="50"/>
      <c r="L60" s="23"/>
      <c r="M60" s="23"/>
      <c r="N60" s="50"/>
      <c r="O60" s="50"/>
      <c r="P60" s="23"/>
      <c r="Q60" s="50"/>
      <c r="R60" s="50"/>
      <c r="S60" s="23"/>
      <c r="T60" s="50"/>
      <c r="U60" s="50"/>
      <c r="V60" s="23"/>
      <c r="W60" s="50"/>
      <c r="X60" s="94"/>
    </row>
    <row r="61" spans="2:24" ht="3.75" customHeight="1" x14ac:dyDescent="0.25"/>
    <row r="62" spans="2:24" ht="15.75" hidden="1" customHeight="1" x14ac:dyDescent="0.25"/>
    <row r="66" ht="12" hidden="1" customHeight="1" x14ac:dyDescent="0.25"/>
  </sheetData>
  <sheetProtection password="DBD3" sheet="1" formatCells="0" formatColumns="0" formatRows="0" insertColumns="0" insertRows="0" insertHyperlinks="0" deleteColumns="0" deleteRows="0" sort="0" autoFilter="0" pivotTables="0"/>
  <mergeCells count="63">
    <mergeCell ref="S3:V3"/>
    <mergeCell ref="S4:V4"/>
    <mergeCell ref="S5:V5"/>
    <mergeCell ref="G12:S12"/>
    <mergeCell ref="I18:J18"/>
    <mergeCell ref="L18:N18"/>
    <mergeCell ref="P18:Q18"/>
    <mergeCell ref="S18:T18"/>
    <mergeCell ref="V16:W16"/>
    <mergeCell ref="I16:J16"/>
    <mergeCell ref="L16:N16"/>
    <mergeCell ref="P16:Q16"/>
    <mergeCell ref="S16:T16"/>
    <mergeCell ref="V18:W18"/>
    <mergeCell ref="V30:W30"/>
    <mergeCell ref="I32:J32"/>
    <mergeCell ref="L32:N32"/>
    <mergeCell ref="P32:Q32"/>
    <mergeCell ref="V20:W20"/>
    <mergeCell ref="I20:J20"/>
    <mergeCell ref="L20:N20"/>
    <mergeCell ref="P20:Q20"/>
    <mergeCell ref="S20:T20"/>
    <mergeCell ref="S32:T32"/>
    <mergeCell ref="V32:W32"/>
    <mergeCell ref="G26:S26"/>
    <mergeCell ref="I30:J30"/>
    <mergeCell ref="L30:N30"/>
    <mergeCell ref="P30:Q30"/>
    <mergeCell ref="S30:T30"/>
    <mergeCell ref="I34:J34"/>
    <mergeCell ref="L34:N34"/>
    <mergeCell ref="P34:Q34"/>
    <mergeCell ref="S34:T34"/>
    <mergeCell ref="V34:W34"/>
    <mergeCell ref="V44:W44"/>
    <mergeCell ref="I46:J46"/>
    <mergeCell ref="L46:N46"/>
    <mergeCell ref="P46:Q46"/>
    <mergeCell ref="L48:N48"/>
    <mergeCell ref="P48:Q48"/>
    <mergeCell ref="S48:T48"/>
    <mergeCell ref="S46:T46"/>
    <mergeCell ref="V46:W46"/>
    <mergeCell ref="V48:W48"/>
    <mergeCell ref="I48:J48"/>
    <mergeCell ref="G40:S40"/>
    <mergeCell ref="I44:J44"/>
    <mergeCell ref="L44:N44"/>
    <mergeCell ref="P44:Q44"/>
    <mergeCell ref="S44:T44"/>
    <mergeCell ref="V55:W55"/>
    <mergeCell ref="I55:J55"/>
    <mergeCell ref="L55:N55"/>
    <mergeCell ref="P55:Q55"/>
    <mergeCell ref="I59:J59"/>
    <mergeCell ref="L59:N59"/>
    <mergeCell ref="P59:Q59"/>
    <mergeCell ref="V59:W59"/>
    <mergeCell ref="I57:J57"/>
    <mergeCell ref="L57:N57"/>
    <mergeCell ref="P57:Q57"/>
    <mergeCell ref="V57:W57"/>
  </mergeCells>
  <phoneticPr fontId="7" type="noConversion"/>
  <printOptions horizontalCentered="1" verticalCentered="1"/>
  <pageMargins left="0.59055118110236227" right="0.6692913385826772" top="0.51181102362204722" bottom="0.39370078740157483" header="0.31496062992125984" footer="0.51181102362204722"/>
  <pageSetup paperSize="9" scale="89" firstPageNumber="0" orientation="landscape" r:id="rId1"/>
  <headerFooter>
    <oddHeader>&amp;C&amp;A&amp;RAllegato B9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view="pageBreakPreview" zoomScaleNormal="100" workbookViewId="0"/>
  </sheetViews>
  <sheetFormatPr defaultColWidth="20.6640625"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7" width="3.5546875" customWidth="1"/>
    <col min="8" max="13" width="10.109375" customWidth="1"/>
    <col min="14" max="19" width="16.88671875" customWidth="1"/>
  </cols>
  <sheetData>
    <row r="1" spans="1:19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226</v>
      </c>
      <c r="F1" s="1" t="s">
        <v>227</v>
      </c>
      <c r="G1" s="1" t="s">
        <v>228</v>
      </c>
      <c r="H1" s="110" t="s">
        <v>229</v>
      </c>
      <c r="I1" s="110" t="s">
        <v>230</v>
      </c>
      <c r="J1" s="110" t="s">
        <v>231</v>
      </c>
      <c r="K1" s="110" t="s">
        <v>232</v>
      </c>
      <c r="L1" s="110" t="s">
        <v>233</v>
      </c>
      <c r="M1" s="110" t="s">
        <v>234</v>
      </c>
      <c r="N1" s="61" t="s">
        <v>235</v>
      </c>
      <c r="O1" s="61" t="s">
        <v>236</v>
      </c>
      <c r="P1" s="61" t="s">
        <v>237</v>
      </c>
      <c r="Q1" s="61" t="s">
        <v>238</v>
      </c>
      <c r="R1" s="61" t="s">
        <v>239</v>
      </c>
      <c r="S1" s="61" t="s">
        <v>240</v>
      </c>
    </row>
    <row r="2" spans="1:19" x14ac:dyDescent="0.25">
      <c r="A2" s="1">
        <f>'3 MATERIE PRIME'!J3</f>
        <v>0</v>
      </c>
      <c r="B2" t="str">
        <f>IF('3 MATERIE PRIME'!S5&gt;0,'3 MATERIE PRIME'!S5,"-")</f>
        <v>00190690263</v>
      </c>
      <c r="C2" t="str">
        <f>IF('3 MATERIE PRIME'!S3&gt;0,'3 MATERIE PRIME'!S3,"-")</f>
        <v>Cant. Conegliano e Vittorio V.to</v>
      </c>
      <c r="D2" s="4" t="e">
        <v>#REF!</v>
      </c>
      <c r="E2" t="str">
        <f>IF('3 MATERIE PRIME'!I22&gt;0,'3 MATERIE PRIME'!I22,"-")</f>
        <v>X</v>
      </c>
      <c r="F2" t="str">
        <f>IF('3 MATERIE PRIME'!L22&gt;0,'3 MATERIE PRIME'!L22,"-")</f>
        <v>-</v>
      </c>
      <c r="G2" t="str">
        <f>IF('3 MATERIE PRIME'!P22&gt;0,'3 MATERIE PRIME'!P22,"-")</f>
        <v>-</v>
      </c>
      <c r="H2" s="5">
        <f>'3 MATERIE PRIME'!G57</f>
        <v>28284</v>
      </c>
      <c r="I2" s="5" t="e">
        <v>#NAME?</v>
      </c>
      <c r="J2" s="5">
        <f>'3 MATERIE PRIME'!L57</f>
        <v>26537</v>
      </c>
      <c r="K2" s="5">
        <f>'3 MATERIE PRIME'!P57</f>
        <v>33500</v>
      </c>
      <c r="L2" s="5">
        <f>'3 MATERIE PRIME'!S57</f>
        <v>34500</v>
      </c>
      <c r="M2" s="5" t="e">
        <v>#NAME?</v>
      </c>
      <c r="N2" s="62">
        <f>'3 MATERIE PRIME'!G59</f>
        <v>31640058</v>
      </c>
      <c r="O2" s="62" t="e">
        <v>#NAME?</v>
      </c>
      <c r="P2" s="62">
        <f>'3 MATERIE PRIME'!L59</f>
        <v>29036094</v>
      </c>
      <c r="Q2" s="62" t="e">
        <v>#NAME?</v>
      </c>
      <c r="R2" s="62">
        <f>'3 MATERIE PRIME'!S59</f>
        <v>43500000</v>
      </c>
      <c r="S2" s="62" t="e">
        <v>#NAME?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60"/>
  <sheetViews>
    <sheetView showGridLines="0" topLeftCell="A10" zoomScaleNormal="100" zoomScaleSheetLayoutView="85" zoomScalePageLayoutView="85" workbookViewId="0">
      <selection activeCell="I59" sqref="I59"/>
    </sheetView>
  </sheetViews>
  <sheetFormatPr defaultColWidth="0" defaultRowHeight="13.2" x14ac:dyDescent="0.25"/>
  <cols>
    <col min="1" max="1" width="1.109375" style="6" customWidth="1"/>
    <col min="2" max="2" width="1.33203125" style="6" customWidth="1"/>
    <col min="3" max="3" width="5.109375" style="1" customWidth="1"/>
    <col min="4" max="4" width="24.44140625" style="6" customWidth="1"/>
    <col min="5" max="5" width="20.88671875" style="6" customWidth="1"/>
    <col min="6" max="6" width="2" style="6" customWidth="1"/>
    <col min="7" max="7" width="24.6640625" style="6" customWidth="1"/>
    <col min="8" max="8" width="2.44140625" style="6" customWidth="1"/>
    <col min="9" max="9" width="24.33203125" style="6" customWidth="1"/>
    <col min="10" max="10" width="2.109375" style="6" customWidth="1"/>
    <col min="11" max="11" width="24.44140625" style="6" customWidth="1"/>
    <col min="12" max="12" width="2.109375" style="6" customWidth="1"/>
    <col min="13" max="14" width="1.109375" style="6" customWidth="1"/>
    <col min="15" max="16384" width="0" style="6" hidden="1"/>
  </cols>
  <sheetData>
    <row r="1" spans="2:20" ht="4.5" customHeight="1" x14ac:dyDescent="0.25"/>
    <row r="2" spans="2:20" s="7" customFormat="1" ht="6" customHeight="1" x14ac:dyDescent="0.25">
      <c r="B2" s="8"/>
      <c r="C2" s="9"/>
      <c r="D2" s="10"/>
      <c r="E2" s="10"/>
      <c r="F2" s="10"/>
      <c r="G2" s="10"/>
      <c r="H2" s="10"/>
      <c r="I2" s="8"/>
      <c r="J2" s="10"/>
      <c r="K2" s="10"/>
      <c r="L2" s="10"/>
      <c r="M2" s="11"/>
    </row>
    <row r="3" spans="2:20" s="7" customFormat="1" x14ac:dyDescent="0.25">
      <c r="B3" s="12"/>
      <c r="C3" s="13"/>
      <c r="D3" s="14" t="s">
        <v>14</v>
      </c>
      <c r="E3" s="15" t="s">
        <v>15</v>
      </c>
      <c r="F3" s="16"/>
      <c r="G3" s="17"/>
      <c r="H3" s="16"/>
      <c r="I3" s="18" t="s">
        <v>16</v>
      </c>
      <c r="K3" s="128" t="str">
        <f>'1.1 CONTO ECONOMICO ANTE'!$K$3</f>
        <v>Cant. Conegliano e Vittorio V.to</v>
      </c>
      <c r="L3" s="128"/>
      <c r="M3" s="20"/>
      <c r="N3" s="16"/>
      <c r="O3" s="16"/>
      <c r="P3" s="16"/>
      <c r="Q3" s="16"/>
      <c r="R3" s="16"/>
      <c r="S3" s="16"/>
      <c r="T3" s="16"/>
    </row>
    <row r="4" spans="2:20" s="7" customFormat="1" x14ac:dyDescent="0.25">
      <c r="B4" s="12"/>
      <c r="C4" s="13"/>
      <c r="D4" s="14" t="s">
        <v>17</v>
      </c>
      <c r="E4" s="15" t="s">
        <v>18</v>
      </c>
      <c r="F4" s="16"/>
      <c r="G4" s="16"/>
      <c r="H4" s="16"/>
      <c r="I4" s="18"/>
      <c r="J4" s="16"/>
      <c r="K4" s="130" t="str">
        <f>IF('1.1 CONTO ECONOMICO ANTE'!K4:L4&lt;&gt;"",'1.1 CONTO ECONOMICO ANTE'!$K$4,"")</f>
        <v/>
      </c>
      <c r="L4" s="130"/>
      <c r="M4" s="20" t="str">
        <f>IF('1.1 CONTO ECONOMICO ANTE'!M4:N4&lt;&gt;"",'1.1 CONTO ECONOMICO ANTE'!$K$4,"")</f>
        <v/>
      </c>
      <c r="N4" s="16"/>
      <c r="O4" s="16"/>
      <c r="P4" s="16"/>
      <c r="Q4" s="16"/>
      <c r="R4" s="16"/>
      <c r="S4" s="16"/>
      <c r="T4" s="16"/>
    </row>
    <row r="5" spans="2:20" s="7" customFormat="1" x14ac:dyDescent="0.25">
      <c r="B5" s="12"/>
      <c r="C5" s="13"/>
      <c r="D5" s="16"/>
      <c r="E5" s="15" t="s">
        <v>20</v>
      </c>
      <c r="F5" s="16"/>
      <c r="G5" s="16"/>
      <c r="H5" s="16"/>
      <c r="I5" s="18" t="s">
        <v>21</v>
      </c>
      <c r="K5" s="131" t="str">
        <f>'1.1 CONTO ECONOMICO ANTE'!$K$5</f>
        <v>00190690263</v>
      </c>
      <c r="L5" s="131"/>
      <c r="M5" s="20"/>
      <c r="N5" s="16"/>
      <c r="O5" s="16"/>
      <c r="P5" s="16"/>
      <c r="Q5" s="16"/>
      <c r="R5" s="16"/>
      <c r="S5" s="16"/>
      <c r="T5" s="16"/>
    </row>
    <row r="6" spans="2:20" s="7" customFormat="1" ht="5.25" customHeight="1" x14ac:dyDescent="0.25">
      <c r="B6" s="22"/>
      <c r="C6" s="23"/>
      <c r="D6" s="24"/>
      <c r="E6" s="25"/>
      <c r="F6" s="24"/>
      <c r="G6" s="24"/>
      <c r="H6" s="26"/>
      <c r="I6" s="18"/>
      <c r="K6" s="17"/>
      <c r="L6" s="27"/>
      <c r="M6" s="20"/>
      <c r="N6" s="16"/>
      <c r="O6" s="16"/>
      <c r="P6" s="16"/>
      <c r="Q6" s="16"/>
      <c r="R6" s="16"/>
      <c r="S6" s="16"/>
      <c r="T6" s="16"/>
    </row>
    <row r="7" spans="2:20" s="7" customFormat="1" ht="4.5" customHeight="1" x14ac:dyDescent="0.25">
      <c r="B7" s="12"/>
      <c r="C7" s="13"/>
      <c r="D7" s="16"/>
      <c r="E7" s="28"/>
      <c r="F7" s="16"/>
      <c r="G7" s="16"/>
      <c r="H7" s="16"/>
      <c r="I7" s="18"/>
      <c r="K7" s="17"/>
      <c r="L7" s="27"/>
      <c r="M7" s="20"/>
      <c r="N7" s="16"/>
      <c r="O7" s="16"/>
      <c r="P7" s="16"/>
      <c r="Q7" s="16"/>
      <c r="R7" s="16"/>
      <c r="S7" s="16"/>
      <c r="T7" s="16"/>
    </row>
    <row r="8" spans="2:20" s="7" customFormat="1" ht="33" customHeight="1" x14ac:dyDescent="0.25">
      <c r="B8" s="12"/>
      <c r="C8" s="140" t="s">
        <v>241</v>
      </c>
      <c r="D8" s="140"/>
      <c r="E8" s="140"/>
      <c r="F8" s="140"/>
      <c r="G8" s="140"/>
      <c r="H8" s="16"/>
      <c r="I8" s="29"/>
      <c r="J8" s="28"/>
      <c r="K8" s="16"/>
      <c r="L8" s="16"/>
      <c r="M8" s="20"/>
      <c r="N8" s="16"/>
      <c r="O8" s="16"/>
      <c r="P8" s="16"/>
      <c r="Q8" s="16"/>
      <c r="R8" s="16"/>
      <c r="S8" s="16"/>
      <c r="T8" s="16"/>
    </row>
    <row r="9" spans="2:20" s="7" customFormat="1" ht="3" customHeight="1" x14ac:dyDescent="0.25">
      <c r="B9" s="22"/>
      <c r="C9" s="23"/>
      <c r="D9" s="24"/>
      <c r="E9" s="25"/>
      <c r="F9" s="24"/>
      <c r="G9" s="24"/>
      <c r="H9" s="24"/>
      <c r="I9" s="30"/>
      <c r="J9" s="25"/>
      <c r="K9" s="24"/>
      <c r="L9" s="24"/>
      <c r="M9" s="26"/>
      <c r="N9" s="16"/>
      <c r="O9" s="16"/>
      <c r="P9" s="16"/>
      <c r="Q9" s="16"/>
      <c r="R9" s="16"/>
      <c r="S9" s="16"/>
      <c r="T9" s="16"/>
    </row>
    <row r="10" spans="2:20" s="7" customFormat="1" ht="15" customHeight="1" x14ac:dyDescent="0.25">
      <c r="B10" s="12"/>
      <c r="C10" s="13"/>
      <c r="D10" s="16"/>
      <c r="E10" s="16"/>
      <c r="F10" s="16"/>
      <c r="G10" s="16"/>
      <c r="H10" s="16"/>
      <c r="I10" s="28"/>
      <c r="J10" s="28"/>
      <c r="K10" s="28"/>
      <c r="L10" s="16"/>
      <c r="M10" s="20"/>
      <c r="N10" s="16"/>
      <c r="O10" s="16"/>
      <c r="P10" s="16"/>
      <c r="Q10" s="16"/>
      <c r="R10" s="16"/>
      <c r="S10" s="16"/>
      <c r="T10" s="16"/>
    </row>
    <row r="11" spans="2:20" ht="12.75" customHeight="1" x14ac:dyDescent="0.25">
      <c r="B11" s="29"/>
      <c r="C11" s="31"/>
      <c r="D11" s="141" t="s">
        <v>242</v>
      </c>
      <c r="E11" s="141"/>
      <c r="F11" s="16"/>
      <c r="G11" s="17" t="s">
        <v>243</v>
      </c>
      <c r="H11" s="16"/>
      <c r="I11" s="16"/>
      <c r="J11" s="16"/>
      <c r="K11" s="16"/>
      <c r="L11" s="16"/>
      <c r="M11" s="20"/>
    </row>
    <row r="12" spans="2:20" x14ac:dyDescent="0.25">
      <c r="B12" s="29"/>
      <c r="C12">
        <v>3.1</v>
      </c>
      <c r="D12" s="139" t="s">
        <v>467</v>
      </c>
      <c r="E12" s="139"/>
      <c r="F12" s="33"/>
      <c r="G12" s="34">
        <v>24955</v>
      </c>
      <c r="H12" s="33"/>
      <c r="I12" s="33"/>
      <c r="J12" s="33"/>
      <c r="K12" s="33"/>
      <c r="L12" s="16"/>
      <c r="M12" s="20"/>
    </row>
    <row r="13" spans="2:20" ht="6.75" customHeight="1" x14ac:dyDescent="0.25">
      <c r="B13" s="29"/>
      <c r="C13"/>
      <c r="D13" s="16"/>
      <c r="E13" s="16"/>
      <c r="F13" s="16"/>
      <c r="G13" s="35"/>
      <c r="H13" s="35"/>
      <c r="I13" s="35"/>
      <c r="J13" s="35"/>
      <c r="K13" s="35"/>
      <c r="L13" s="16"/>
      <c r="M13" s="20"/>
    </row>
    <row r="14" spans="2:20" x14ac:dyDescent="0.25">
      <c r="B14" s="29"/>
      <c r="C14">
        <v>3.2</v>
      </c>
      <c r="D14" s="139" t="s">
        <v>468</v>
      </c>
      <c r="E14" s="139"/>
      <c r="F14" s="16"/>
      <c r="G14" s="34">
        <v>1566</v>
      </c>
      <c r="H14" s="35"/>
      <c r="I14" s="35"/>
      <c r="J14" s="35"/>
      <c r="K14" s="35"/>
      <c r="L14" s="16"/>
      <c r="M14" s="20"/>
    </row>
    <row r="15" spans="2:20" ht="6.75" customHeight="1" x14ac:dyDescent="0.25">
      <c r="B15" s="29"/>
      <c r="C15"/>
      <c r="D15" s="16"/>
      <c r="E15" s="16"/>
      <c r="F15" s="16"/>
      <c r="G15" s="35"/>
      <c r="H15" s="35"/>
      <c r="I15" s="35"/>
      <c r="J15" s="35"/>
      <c r="K15" s="35"/>
      <c r="L15" s="16"/>
      <c r="M15" s="20"/>
    </row>
    <row r="16" spans="2:20" x14ac:dyDescent="0.25">
      <c r="B16" s="29"/>
      <c r="C16">
        <v>3.3</v>
      </c>
      <c r="D16" s="139" t="s">
        <v>470</v>
      </c>
      <c r="E16" s="139"/>
      <c r="F16" s="16"/>
      <c r="G16" s="34">
        <v>16</v>
      </c>
      <c r="H16" s="35"/>
      <c r="I16" s="35"/>
      <c r="J16" s="35"/>
      <c r="K16" s="35"/>
      <c r="L16" s="16"/>
      <c r="M16" s="20"/>
    </row>
    <row r="17" spans="2:13" ht="6" customHeight="1" x14ac:dyDescent="0.25">
      <c r="B17" s="29"/>
      <c r="C17"/>
      <c r="D17" s="16"/>
      <c r="E17" s="16"/>
      <c r="F17" s="16"/>
      <c r="G17" s="35"/>
      <c r="H17" s="35"/>
      <c r="I17" s="35"/>
      <c r="J17" s="35"/>
      <c r="K17" s="35"/>
      <c r="L17" s="16"/>
      <c r="M17" s="20"/>
    </row>
    <row r="18" spans="2:13" x14ac:dyDescent="0.25">
      <c r="B18" s="29"/>
      <c r="C18">
        <v>3.4</v>
      </c>
      <c r="D18" s="139"/>
      <c r="E18" s="139"/>
      <c r="F18" s="16"/>
      <c r="G18" s="34"/>
      <c r="H18" s="35"/>
      <c r="I18" s="35"/>
      <c r="J18" s="35"/>
      <c r="K18" s="35"/>
      <c r="L18" s="16"/>
      <c r="M18" s="20"/>
    </row>
    <row r="19" spans="2:13" ht="6" customHeight="1" x14ac:dyDescent="0.25">
      <c r="B19" s="29"/>
      <c r="C19"/>
      <c r="D19" s="16"/>
      <c r="E19" s="16"/>
      <c r="F19" s="16"/>
      <c r="G19" s="35"/>
      <c r="H19" s="35"/>
      <c r="I19" s="35"/>
      <c r="J19" s="35"/>
      <c r="K19" s="35"/>
      <c r="L19" s="16"/>
      <c r="M19" s="20"/>
    </row>
    <row r="20" spans="2:13" x14ac:dyDescent="0.25">
      <c r="B20" s="29"/>
      <c r="C20">
        <v>3.5</v>
      </c>
      <c r="D20" s="139"/>
      <c r="E20" s="139"/>
      <c r="F20" s="16"/>
      <c r="G20" s="34"/>
      <c r="H20" s="35"/>
      <c r="I20" s="35"/>
      <c r="J20" s="35"/>
      <c r="K20" s="35"/>
      <c r="L20" s="16"/>
      <c r="M20" s="20"/>
    </row>
    <row r="21" spans="2:13" ht="6" customHeight="1" x14ac:dyDescent="0.25">
      <c r="B21" s="29"/>
      <c r="C21"/>
      <c r="D21" s="16"/>
      <c r="E21" s="16"/>
      <c r="F21" s="16"/>
      <c r="G21" s="35"/>
      <c r="H21" s="35"/>
      <c r="I21" s="35"/>
      <c r="J21" s="35"/>
      <c r="K21" s="35"/>
      <c r="L21" s="16"/>
      <c r="M21" s="20"/>
    </row>
    <row r="22" spans="2:13" x14ac:dyDescent="0.25">
      <c r="B22" s="29"/>
      <c r="C22">
        <v>3.6</v>
      </c>
      <c r="D22" s="139"/>
      <c r="E22" s="139"/>
      <c r="F22" s="33"/>
      <c r="G22" s="34"/>
      <c r="H22" s="33"/>
      <c r="I22" s="33"/>
      <c r="J22" s="33"/>
      <c r="K22" s="33"/>
      <c r="L22" s="16"/>
      <c r="M22" s="20"/>
    </row>
    <row r="23" spans="2:13" ht="6.75" customHeight="1" x14ac:dyDescent="0.25">
      <c r="B23" s="29"/>
      <c r="C23"/>
      <c r="D23" s="16"/>
      <c r="E23" s="16"/>
      <c r="F23" s="16"/>
      <c r="G23" s="35"/>
      <c r="H23" s="35"/>
      <c r="I23" s="35"/>
      <c r="J23" s="35"/>
      <c r="K23" s="35"/>
      <c r="L23" s="16"/>
      <c r="M23" s="20"/>
    </row>
    <row r="24" spans="2:13" x14ac:dyDescent="0.25">
      <c r="B24" s="29"/>
      <c r="C24">
        <v>3.7</v>
      </c>
      <c r="D24" s="139"/>
      <c r="E24" s="139"/>
      <c r="F24" s="16"/>
      <c r="G24" s="34"/>
      <c r="H24" s="35"/>
      <c r="I24" s="35"/>
      <c r="J24" s="35"/>
      <c r="K24" s="35"/>
      <c r="L24" s="16"/>
      <c r="M24" s="20"/>
    </row>
    <row r="25" spans="2:13" ht="6.75" customHeight="1" x14ac:dyDescent="0.25">
      <c r="B25" s="29"/>
      <c r="C25"/>
      <c r="D25" s="16"/>
      <c r="E25" s="16"/>
      <c r="F25" s="16"/>
      <c r="G25" s="35"/>
      <c r="H25" s="35"/>
      <c r="I25" s="35"/>
      <c r="J25" s="35"/>
      <c r="K25" s="35"/>
      <c r="L25" s="16"/>
      <c r="M25" s="20"/>
    </row>
    <row r="26" spans="2:13" x14ac:dyDescent="0.25">
      <c r="B26" s="29"/>
      <c r="C26">
        <v>3.8</v>
      </c>
      <c r="D26" s="139"/>
      <c r="E26" s="139"/>
      <c r="F26" s="16"/>
      <c r="G26" s="34"/>
      <c r="H26" s="35"/>
      <c r="I26" s="35"/>
      <c r="J26" s="35"/>
      <c r="K26" s="35"/>
      <c r="L26" s="16"/>
      <c r="M26" s="20"/>
    </row>
    <row r="27" spans="2:13" ht="6" customHeight="1" x14ac:dyDescent="0.25">
      <c r="B27" s="29"/>
      <c r="C27"/>
      <c r="D27" s="16"/>
      <c r="E27" s="16"/>
      <c r="F27" s="16"/>
      <c r="G27" s="35"/>
      <c r="H27" s="35"/>
      <c r="I27" s="35"/>
      <c r="J27" s="35"/>
      <c r="K27" s="35"/>
      <c r="L27" s="16"/>
      <c r="M27" s="20"/>
    </row>
    <row r="28" spans="2:13" x14ac:dyDescent="0.25">
      <c r="B28" s="29"/>
      <c r="C28">
        <v>3.9</v>
      </c>
      <c r="D28" s="139"/>
      <c r="E28" s="139"/>
      <c r="F28" s="16"/>
      <c r="G28" s="34"/>
      <c r="H28" s="35"/>
      <c r="I28" s="35"/>
      <c r="J28" s="35"/>
      <c r="K28" s="35"/>
      <c r="L28" s="16"/>
      <c r="M28" s="20"/>
    </row>
    <row r="29" spans="2:13" ht="6" customHeight="1" x14ac:dyDescent="0.25">
      <c r="B29" s="29"/>
      <c r="C29"/>
      <c r="D29" s="16"/>
      <c r="E29" s="16"/>
      <c r="F29" s="16"/>
      <c r="G29" s="35"/>
      <c r="H29" s="35"/>
      <c r="I29" s="35"/>
      <c r="J29" s="35"/>
      <c r="K29" s="35"/>
      <c r="L29" s="16"/>
      <c r="M29" s="20"/>
    </row>
    <row r="30" spans="2:13" x14ac:dyDescent="0.25">
      <c r="B30" s="29"/>
      <c r="C30" s="111">
        <v>3.1</v>
      </c>
      <c r="D30" s="139"/>
      <c r="E30" s="139"/>
      <c r="F30" s="16"/>
      <c r="G30" s="34"/>
      <c r="H30" s="35"/>
      <c r="I30" s="35"/>
      <c r="J30" s="35"/>
      <c r="K30" s="35"/>
      <c r="L30" s="16"/>
      <c r="M30" s="20"/>
    </row>
    <row r="31" spans="2:13" ht="6.75" customHeight="1" x14ac:dyDescent="0.25">
      <c r="B31" s="29"/>
      <c r="C31" s="111"/>
      <c r="D31" s="16"/>
      <c r="E31" s="16"/>
      <c r="F31" s="16"/>
      <c r="G31" s="35"/>
      <c r="H31" s="35"/>
      <c r="I31" s="35"/>
      <c r="J31" s="35"/>
      <c r="K31" s="35"/>
      <c r="L31" s="16"/>
      <c r="M31" s="20"/>
    </row>
    <row r="32" spans="2:13" x14ac:dyDescent="0.25">
      <c r="B32" s="29"/>
      <c r="C32" s="111">
        <v>3.11</v>
      </c>
      <c r="D32" s="139"/>
      <c r="E32" s="139"/>
      <c r="F32" s="33"/>
      <c r="G32" s="34"/>
      <c r="H32" s="33"/>
      <c r="I32" s="33"/>
      <c r="J32" s="33"/>
      <c r="K32" s="33"/>
      <c r="L32" s="16"/>
      <c r="M32" s="20"/>
    </row>
    <row r="33" spans="2:13" ht="6.75" customHeight="1" x14ac:dyDescent="0.25">
      <c r="B33" s="29"/>
      <c r="C33" s="111"/>
      <c r="D33" s="16"/>
      <c r="E33" s="16"/>
      <c r="F33" s="16"/>
      <c r="G33" s="35"/>
      <c r="H33" s="35"/>
      <c r="I33" s="35"/>
      <c r="J33" s="35"/>
      <c r="K33" s="35"/>
      <c r="L33" s="16"/>
      <c r="M33" s="20"/>
    </row>
    <row r="34" spans="2:13" x14ac:dyDescent="0.25">
      <c r="B34" s="29"/>
      <c r="C34" s="111">
        <v>3.12</v>
      </c>
      <c r="D34" s="139"/>
      <c r="E34" s="139"/>
      <c r="F34" s="16"/>
      <c r="G34" s="34"/>
      <c r="H34" s="35"/>
      <c r="I34" s="35"/>
      <c r="J34" s="35"/>
      <c r="K34" s="35"/>
      <c r="L34" s="16"/>
      <c r="M34" s="20"/>
    </row>
    <row r="35" spans="2:13" ht="6.75" customHeight="1" x14ac:dyDescent="0.25">
      <c r="B35" s="29"/>
      <c r="C35" s="111"/>
      <c r="D35" s="16"/>
      <c r="E35" s="16"/>
      <c r="F35" s="16"/>
      <c r="G35" s="35"/>
      <c r="H35" s="35"/>
      <c r="I35" s="35"/>
      <c r="J35" s="35"/>
      <c r="K35" s="35"/>
      <c r="L35" s="16"/>
      <c r="M35" s="20"/>
    </row>
    <row r="36" spans="2:13" x14ac:dyDescent="0.25">
      <c r="B36" s="29"/>
      <c r="C36" s="111">
        <v>3.13</v>
      </c>
      <c r="D36" s="139"/>
      <c r="E36" s="139"/>
      <c r="F36" s="16"/>
      <c r="G36" s="34"/>
      <c r="H36" s="35"/>
      <c r="I36" s="35"/>
      <c r="J36" s="35"/>
      <c r="K36" s="35"/>
      <c r="L36" s="16"/>
      <c r="M36" s="20"/>
    </row>
    <row r="37" spans="2:13" ht="6" customHeight="1" x14ac:dyDescent="0.25">
      <c r="B37" s="29"/>
      <c r="C37" s="111"/>
      <c r="D37" s="16"/>
      <c r="E37" s="16"/>
      <c r="F37" s="16"/>
      <c r="G37" s="35"/>
      <c r="H37" s="35"/>
      <c r="I37" s="35"/>
      <c r="J37" s="35"/>
      <c r="K37" s="35"/>
      <c r="L37" s="16"/>
      <c r="M37" s="20"/>
    </row>
    <row r="38" spans="2:13" x14ac:dyDescent="0.25">
      <c r="B38" s="29"/>
      <c r="C38" s="111">
        <v>3.14</v>
      </c>
      <c r="D38" s="139"/>
      <c r="E38" s="139"/>
      <c r="F38" s="16"/>
      <c r="G38" s="34"/>
      <c r="H38" s="35"/>
      <c r="I38" s="35"/>
      <c r="J38" s="35"/>
      <c r="K38" s="35"/>
      <c r="L38" s="16"/>
      <c r="M38" s="20"/>
    </row>
    <row r="39" spans="2:13" ht="6" customHeight="1" x14ac:dyDescent="0.25">
      <c r="B39" s="29"/>
      <c r="C39" s="111"/>
      <c r="D39" s="16"/>
      <c r="E39" s="16"/>
      <c r="F39" s="16"/>
      <c r="G39" s="35"/>
      <c r="H39" s="35"/>
      <c r="I39" s="35"/>
      <c r="J39" s="35"/>
      <c r="K39" s="35"/>
      <c r="L39" s="16"/>
      <c r="M39" s="20"/>
    </row>
    <row r="40" spans="2:13" x14ac:dyDescent="0.25">
      <c r="B40" s="29"/>
      <c r="C40" s="111">
        <v>3.15</v>
      </c>
      <c r="D40" s="139"/>
      <c r="E40" s="139"/>
      <c r="F40" s="16"/>
      <c r="G40" s="34"/>
      <c r="H40" s="35"/>
      <c r="I40" s="35"/>
      <c r="J40" s="35"/>
      <c r="K40" s="35"/>
      <c r="L40" s="16"/>
      <c r="M40" s="20"/>
    </row>
    <row r="41" spans="2:13" ht="6" customHeight="1" x14ac:dyDescent="0.25">
      <c r="B41" s="29"/>
      <c r="C41" s="111"/>
      <c r="D41" s="16"/>
      <c r="E41" s="16"/>
      <c r="F41" s="16"/>
      <c r="G41" s="35"/>
      <c r="H41" s="35"/>
      <c r="I41" s="35"/>
      <c r="J41" s="35"/>
      <c r="K41" s="35"/>
      <c r="L41" s="16"/>
      <c r="M41" s="20"/>
    </row>
    <row r="42" spans="2:13" x14ac:dyDescent="0.25">
      <c r="B42" s="29"/>
      <c r="C42" s="111">
        <v>3.16</v>
      </c>
      <c r="D42" s="139"/>
      <c r="E42" s="139"/>
      <c r="F42" s="33"/>
      <c r="G42" s="34"/>
      <c r="H42" s="33"/>
      <c r="I42" s="33"/>
      <c r="J42" s="33"/>
      <c r="K42" s="33"/>
      <c r="L42" s="16"/>
      <c r="M42" s="20"/>
    </row>
    <row r="43" spans="2:13" ht="6.75" customHeight="1" x14ac:dyDescent="0.25">
      <c r="B43" s="29"/>
      <c r="C43" s="111"/>
      <c r="D43" s="16"/>
      <c r="E43" s="16"/>
      <c r="F43" s="16"/>
      <c r="G43" s="35"/>
      <c r="H43" s="35"/>
      <c r="I43" s="35"/>
      <c r="J43" s="35"/>
      <c r="K43" s="35"/>
      <c r="L43" s="16"/>
      <c r="M43" s="20"/>
    </row>
    <row r="44" spans="2:13" x14ac:dyDescent="0.25">
      <c r="B44" s="29"/>
      <c r="C44" s="111">
        <v>3.17</v>
      </c>
      <c r="D44" s="139"/>
      <c r="E44" s="139"/>
      <c r="F44" s="16"/>
      <c r="G44" s="34"/>
      <c r="H44" s="35"/>
      <c r="I44" s="35"/>
      <c r="J44" s="35"/>
      <c r="K44" s="35"/>
      <c r="L44" s="16"/>
      <c r="M44" s="20"/>
    </row>
    <row r="45" spans="2:13" ht="6.75" customHeight="1" x14ac:dyDescent="0.25">
      <c r="B45" s="29"/>
      <c r="C45" s="111"/>
      <c r="D45" s="16"/>
      <c r="E45" s="16"/>
      <c r="F45" s="16"/>
      <c r="G45" s="35"/>
      <c r="H45" s="35"/>
      <c r="I45" s="35"/>
      <c r="J45" s="35"/>
      <c r="K45" s="35"/>
      <c r="L45" s="16"/>
      <c r="M45" s="20"/>
    </row>
    <row r="46" spans="2:13" x14ac:dyDescent="0.25">
      <c r="B46" s="29"/>
      <c r="C46">
        <v>3.18</v>
      </c>
      <c r="D46" s="139"/>
      <c r="E46" s="139"/>
      <c r="F46" s="16"/>
      <c r="G46" s="34"/>
      <c r="H46" s="35"/>
      <c r="I46" s="35"/>
      <c r="J46" s="35"/>
      <c r="K46" s="35"/>
      <c r="L46" s="16"/>
      <c r="M46" s="20"/>
    </row>
    <row r="47" spans="2:13" ht="6" customHeight="1" x14ac:dyDescent="0.25">
      <c r="B47" s="29"/>
      <c r="C47" s="112"/>
      <c r="D47" s="16"/>
      <c r="E47" s="16"/>
      <c r="F47" s="16"/>
      <c r="G47" s="35"/>
      <c r="H47" s="35"/>
      <c r="I47" s="35"/>
      <c r="J47" s="35"/>
      <c r="K47" s="35"/>
      <c r="L47" s="16"/>
      <c r="M47" s="20"/>
    </row>
    <row r="48" spans="2:13" x14ac:dyDescent="0.25">
      <c r="B48" s="29"/>
      <c r="C48">
        <v>3.19</v>
      </c>
      <c r="D48" s="139"/>
      <c r="E48" s="139"/>
      <c r="F48" s="16"/>
      <c r="G48" s="34"/>
      <c r="H48" s="35"/>
      <c r="I48" s="35"/>
      <c r="J48" s="35"/>
      <c r="K48" s="35"/>
      <c r="L48" s="16"/>
      <c r="M48" s="20"/>
    </row>
    <row r="49" spans="2:13" ht="6" customHeight="1" x14ac:dyDescent="0.25">
      <c r="B49" s="29"/>
      <c r="C49" s="111"/>
      <c r="D49" s="16"/>
      <c r="E49" s="16"/>
      <c r="F49" s="16"/>
      <c r="G49" s="35"/>
      <c r="H49" s="35"/>
      <c r="I49" s="35"/>
      <c r="J49" s="35"/>
      <c r="K49" s="35"/>
      <c r="L49" s="16"/>
      <c r="M49" s="20"/>
    </row>
    <row r="50" spans="2:13" x14ac:dyDescent="0.25">
      <c r="B50" s="29"/>
      <c r="C50" s="111">
        <v>3.2</v>
      </c>
      <c r="D50" s="139"/>
      <c r="E50" s="139"/>
      <c r="F50" s="16"/>
      <c r="G50" s="34"/>
      <c r="H50" s="35"/>
      <c r="I50" s="35"/>
      <c r="J50" s="35"/>
      <c r="K50" s="35"/>
      <c r="L50" s="16"/>
      <c r="M50" s="20"/>
    </row>
    <row r="51" spans="2:13" ht="9" customHeight="1" x14ac:dyDescent="0.25">
      <c r="B51" s="29"/>
      <c r="C51" s="112"/>
      <c r="D51" s="37"/>
      <c r="E51" s="38"/>
      <c r="F51" s="38"/>
      <c r="G51" s="35"/>
      <c r="H51" s="35"/>
      <c r="I51" s="35"/>
      <c r="J51" s="35"/>
      <c r="K51" s="35"/>
      <c r="L51" s="16"/>
      <c r="M51" s="20"/>
    </row>
    <row r="52" spans="2:13" x14ac:dyDescent="0.25">
      <c r="B52" s="29"/>
      <c r="C52">
        <v>3.21</v>
      </c>
      <c r="D52" s="28" t="s">
        <v>244</v>
      </c>
      <c r="E52" s="16"/>
      <c r="F52" s="28"/>
      <c r="G52" s="39">
        <f>SUM(G12,G14,G16,G18,G20,G22,G24,G26,G28,G30,G32,G34,G36,G38,G40,G42,G44,G46,G48,G50)</f>
        <v>26537</v>
      </c>
      <c r="H52" s="40"/>
      <c r="I52" s="40"/>
      <c r="J52" s="40"/>
      <c r="K52" s="40"/>
      <c r="L52" s="16"/>
      <c r="M52" s="20"/>
    </row>
    <row r="53" spans="2:13" ht="8.25" customHeight="1" x14ac:dyDescent="0.25">
      <c r="B53" s="29"/>
      <c r="C53"/>
      <c r="D53" s="16"/>
      <c r="E53" s="16"/>
      <c r="F53" s="16"/>
      <c r="G53" s="35"/>
      <c r="H53" s="35"/>
      <c r="I53" s="35"/>
      <c r="J53" s="35"/>
      <c r="K53" s="35"/>
      <c r="L53" s="16"/>
      <c r="M53" s="20"/>
    </row>
    <row r="54" spans="2:13" x14ac:dyDescent="0.25">
      <c r="B54" s="29"/>
      <c r="C54"/>
      <c r="D54" s="16"/>
      <c r="E54" s="16"/>
      <c r="F54" s="16"/>
      <c r="G54" s="113"/>
      <c r="H54" s="35"/>
      <c r="I54" s="35"/>
      <c r="J54" s="35"/>
      <c r="K54" s="35"/>
      <c r="L54" s="16"/>
      <c r="M54" s="20"/>
    </row>
    <row r="55" spans="2:13" ht="6" customHeight="1" x14ac:dyDescent="0.25">
      <c r="B55" s="29"/>
      <c r="C55"/>
      <c r="D55" s="16"/>
      <c r="E55" s="16"/>
      <c r="F55" s="16"/>
      <c r="G55" s="35"/>
      <c r="H55" s="35"/>
      <c r="I55" s="35"/>
      <c r="J55" s="35"/>
      <c r="K55" s="35"/>
      <c r="L55" s="16"/>
      <c r="M55" s="20"/>
    </row>
    <row r="56" spans="2:13" ht="9" customHeight="1" x14ac:dyDescent="0.25">
      <c r="B56" s="29"/>
      <c r="C56"/>
      <c r="D56" s="37"/>
      <c r="E56" s="38"/>
      <c r="F56" s="38"/>
      <c r="G56" s="35"/>
      <c r="H56" s="35"/>
      <c r="I56" s="35"/>
      <c r="J56" s="35"/>
      <c r="K56" s="35"/>
      <c r="L56" s="16"/>
      <c r="M56" s="20"/>
    </row>
    <row r="57" spans="2:13" s="16" customFormat="1" ht="6" customHeight="1" x14ac:dyDescent="0.25">
      <c r="B57" s="29"/>
      <c r="C57" s="7"/>
      <c r="G57" s="35"/>
      <c r="H57" s="35"/>
      <c r="I57" s="35"/>
      <c r="J57" s="35"/>
      <c r="K57" s="35"/>
      <c r="M57" s="20"/>
    </row>
    <row r="58" spans="2:13" s="16" customFormat="1" ht="29.25" customHeight="1" x14ac:dyDescent="0.25">
      <c r="B58" s="44"/>
      <c r="C58" s="138"/>
      <c r="D58" s="138"/>
      <c r="E58" s="138"/>
      <c r="F58" s="138"/>
      <c r="G58" s="138"/>
      <c r="H58" s="138"/>
      <c r="I58" s="138"/>
      <c r="J58" s="138"/>
      <c r="K58" s="138"/>
      <c r="L58" s="44"/>
      <c r="M58" s="44"/>
    </row>
    <row r="59" spans="2:13" ht="7.5" customHeight="1" x14ac:dyDescent="0.25"/>
    <row r="60" spans="2:13" ht="21" customHeight="1" x14ac:dyDescent="0.25"/>
  </sheetData>
  <sheetProtection password="DBD3" sheet="1" formatCells="0" formatColumns="0" formatRows="0" insertColumns="0" insertRows="0" insertHyperlinks="0" deleteColumns="0" deleteRows="0" sort="0" autoFilter="0" pivotTables="0"/>
  <mergeCells count="26">
    <mergeCell ref="D20:E20"/>
    <mergeCell ref="K3:L3"/>
    <mergeCell ref="K4:L4"/>
    <mergeCell ref="K5:L5"/>
    <mergeCell ref="C8:G8"/>
    <mergeCell ref="D11:E11"/>
    <mergeCell ref="D12:E12"/>
    <mergeCell ref="D14:E14"/>
    <mergeCell ref="D16:E16"/>
    <mergeCell ref="D18:E18"/>
    <mergeCell ref="D40:E40"/>
    <mergeCell ref="D22:E22"/>
    <mergeCell ref="D24:E24"/>
    <mergeCell ref="D26:E26"/>
    <mergeCell ref="D28:E28"/>
    <mergeCell ref="D30:E30"/>
    <mergeCell ref="D32:E32"/>
    <mergeCell ref="D34:E34"/>
    <mergeCell ref="D36:E36"/>
    <mergeCell ref="D38:E38"/>
    <mergeCell ref="C58:K58"/>
    <mergeCell ref="D42:E42"/>
    <mergeCell ref="D44:E44"/>
    <mergeCell ref="D46:E46"/>
    <mergeCell ref="D48:E48"/>
    <mergeCell ref="D50:E50"/>
  </mergeCells>
  <phoneticPr fontId="7" type="noConversion"/>
  <printOptions horizontalCentered="1" verticalCentered="1"/>
  <pageMargins left="0.59055118110236227" right="0.6692913385826772" top="0.59055118110236227" bottom="0.59055118110236227" header="0.39370078740157483" footer="0.51181102362204722"/>
  <pageSetup paperSize="9" scale="93" firstPageNumber="0" orientation="landscape" r:id="rId1"/>
  <headerFooter>
    <oddHeader>&amp;C&amp;A&amp;RAllegato B9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66"/>
  <sheetViews>
    <sheetView showGridLines="0" topLeftCell="A16" zoomScaleNormal="100" zoomScaleSheetLayoutView="100" workbookViewId="0">
      <selection activeCell="L49" sqref="L49"/>
    </sheetView>
  </sheetViews>
  <sheetFormatPr defaultColWidth="0" defaultRowHeight="13.2" x14ac:dyDescent="0.25"/>
  <cols>
    <col min="1" max="2" width="0.6640625" customWidth="1"/>
    <col min="3" max="3" width="4.44140625" style="1" customWidth="1"/>
    <col min="4" max="4" width="5.44140625" customWidth="1"/>
    <col min="5" max="5" width="2.6640625" customWidth="1"/>
    <col min="6" max="6" width="4.44140625" customWidth="1"/>
    <col min="7" max="7" width="17.109375" customWidth="1"/>
    <col min="8" max="8" width="0.88671875" customWidth="1"/>
    <col min="9" max="9" width="3.5546875" customWidth="1"/>
    <col min="10" max="10" width="13.88671875" customWidth="1"/>
    <col min="11" max="11" width="0.88671875" customWidth="1"/>
    <col min="12" max="13" width="3.88671875" customWidth="1"/>
    <col min="14" max="14" width="10" customWidth="1"/>
    <col min="15" max="16" width="4.44140625" customWidth="1"/>
    <col min="17" max="17" width="12.88671875" customWidth="1"/>
    <col min="18" max="18" width="0.88671875" customWidth="1"/>
    <col min="19" max="19" width="17" customWidth="1"/>
    <col min="20" max="21" width="0.5546875" customWidth="1"/>
    <col min="22" max="22" width="4.88671875" customWidth="1"/>
    <col min="23" max="23" width="12.33203125" customWidth="1"/>
    <col min="24" max="24" width="0.6640625" customWidth="1"/>
    <col min="25" max="25" width="0.88671875" customWidth="1"/>
  </cols>
  <sheetData>
    <row r="1" spans="1:256" ht="7.5" customHeight="1" x14ac:dyDescent="0.25"/>
    <row r="2" spans="1:256" s="7" customFormat="1" ht="6.75" customHeight="1" x14ac:dyDescent="0.25">
      <c r="A2"/>
      <c r="B2" s="8"/>
      <c r="C2" s="9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8"/>
      <c r="R2" s="10"/>
      <c r="S2" s="10"/>
      <c r="T2" s="10"/>
      <c r="U2" s="10"/>
      <c r="V2" s="10"/>
      <c r="W2" s="10"/>
      <c r="X2" s="11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s="7" customFormat="1" x14ac:dyDescent="0.25">
      <c r="A3"/>
      <c r="B3" s="29"/>
      <c r="C3" s="31"/>
      <c r="D3" s="14" t="s">
        <v>14</v>
      </c>
      <c r="E3"/>
      <c r="F3" s="28"/>
      <c r="G3" s="15" t="s">
        <v>15</v>
      </c>
      <c r="H3" s="28"/>
      <c r="I3" s="28"/>
      <c r="J3" s="17"/>
      <c r="K3" s="16"/>
      <c r="L3" s="16"/>
      <c r="M3" s="16"/>
      <c r="N3" s="16"/>
      <c r="O3"/>
      <c r="P3"/>
      <c r="Q3" s="18" t="s">
        <v>16</v>
      </c>
      <c r="R3" s="66" t="s">
        <v>202</v>
      </c>
      <c r="S3" s="128" t="str">
        <f>'1.1 CONTO ECONOMICO ANTE'!$K$3</f>
        <v>Cant. Conegliano e Vittorio V.to</v>
      </c>
      <c r="T3" s="128"/>
      <c r="U3" s="128"/>
      <c r="V3" s="128"/>
      <c r="X3" s="93"/>
      <c r="AD3" s="16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s="7" customFormat="1" x14ac:dyDescent="0.25">
      <c r="A4"/>
      <c r="B4" s="29"/>
      <c r="C4" s="31"/>
      <c r="D4" s="14" t="s">
        <v>17</v>
      </c>
      <c r="E4"/>
      <c r="F4" s="28"/>
      <c r="G4" s="15" t="s">
        <v>18</v>
      </c>
      <c r="H4" s="28"/>
      <c r="I4" s="28"/>
      <c r="J4" s="16"/>
      <c r="K4" s="16"/>
      <c r="L4" s="16"/>
      <c r="M4" s="16"/>
      <c r="N4" s="16"/>
      <c r="O4"/>
      <c r="P4"/>
      <c r="Q4" s="18"/>
      <c r="R4" s="66"/>
      <c r="S4" s="130" t="str">
        <f>IF('1.1 CONTO ECONOMICO ANTE'!S4:T4&lt;&gt;"",'1.1 CONTO ECONOMICO ANTE'!$K$4,"")</f>
        <v/>
      </c>
      <c r="T4" s="130"/>
      <c r="U4" s="130" t="str">
        <f>IF('1.1 CONTO ECONOMICO ANTE'!U4:V4&lt;&gt;"",'1.1 CONTO ECONOMICO ANTE'!$K$4,"")</f>
        <v/>
      </c>
      <c r="V4" s="130"/>
      <c r="X4" s="93"/>
      <c r="Y4"/>
      <c r="Z4"/>
      <c r="AA4"/>
      <c r="AB4"/>
      <c r="AC4"/>
      <c r="AD4" s="16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s="7" customFormat="1" x14ac:dyDescent="0.25">
      <c r="A5"/>
      <c r="B5" s="29"/>
      <c r="C5" s="31"/>
      <c r="E5"/>
      <c r="F5" s="28"/>
      <c r="G5" s="15" t="s">
        <v>20</v>
      </c>
      <c r="H5" s="28"/>
      <c r="I5" s="28"/>
      <c r="J5" s="16"/>
      <c r="K5" s="16"/>
      <c r="L5" s="16"/>
      <c r="M5" s="16"/>
      <c r="N5" s="16"/>
      <c r="O5"/>
      <c r="P5"/>
      <c r="Q5" s="18" t="s">
        <v>21</v>
      </c>
      <c r="R5" s="66" t="s">
        <v>21</v>
      </c>
      <c r="S5" s="128" t="str">
        <f>'1.1 CONTO ECONOMICO ANTE'!$K$5</f>
        <v>00190690263</v>
      </c>
      <c r="T5" s="128"/>
      <c r="U5" s="128"/>
      <c r="V5" s="128"/>
      <c r="X5" s="93"/>
      <c r="Y5"/>
      <c r="Z5"/>
      <c r="AA5"/>
      <c r="AB5"/>
      <c r="AC5"/>
      <c r="AD5" s="16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s="7" customFormat="1" ht="3" customHeight="1" x14ac:dyDescent="0.25">
      <c r="A6"/>
      <c r="B6" s="30"/>
      <c r="C6" s="53"/>
      <c r="D6" s="50"/>
      <c r="E6" s="25"/>
      <c r="F6" s="25"/>
      <c r="G6" s="25"/>
      <c r="H6" s="25"/>
      <c r="I6" s="25"/>
      <c r="J6" s="24"/>
      <c r="K6" s="24"/>
      <c r="L6" s="24"/>
      <c r="M6" s="24"/>
      <c r="N6" s="24"/>
      <c r="O6" s="50"/>
      <c r="P6" s="94"/>
      <c r="Q6" s="12"/>
      <c r="R6" s="66"/>
      <c r="S6" s="57"/>
      <c r="T6" s="95"/>
      <c r="U6" s="95"/>
      <c r="V6" s="95"/>
      <c r="X6" s="93"/>
      <c r="Y6"/>
      <c r="Z6"/>
      <c r="AA6"/>
      <c r="AB6"/>
      <c r="AC6"/>
      <c r="AD6" s="1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7" customFormat="1" ht="3" customHeight="1" x14ac:dyDescent="0.25">
      <c r="A7"/>
      <c r="B7" s="29"/>
      <c r="C7" s="31"/>
      <c r="E7" s="28"/>
      <c r="F7" s="28"/>
      <c r="G7" s="28"/>
      <c r="H7" s="28"/>
      <c r="I7" s="28"/>
      <c r="J7" s="16"/>
      <c r="K7" s="16"/>
      <c r="L7" s="16"/>
      <c r="M7" s="16"/>
      <c r="N7" s="16"/>
      <c r="O7"/>
      <c r="P7"/>
      <c r="Q7" s="12"/>
      <c r="R7" s="66"/>
      <c r="S7" s="57"/>
      <c r="T7" s="95"/>
      <c r="U7" s="95"/>
      <c r="V7" s="95"/>
      <c r="X7" s="93"/>
      <c r="Y7"/>
      <c r="Z7"/>
      <c r="AA7"/>
      <c r="AB7"/>
      <c r="AC7"/>
      <c r="AD7" s="16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s="7" customFormat="1" x14ac:dyDescent="0.25">
      <c r="A8"/>
      <c r="B8" s="29"/>
      <c r="C8" s="28" t="s">
        <v>245</v>
      </c>
      <c r="E8"/>
      <c r="F8" s="28"/>
      <c r="G8" s="28"/>
      <c r="H8" s="28"/>
      <c r="I8" s="28"/>
      <c r="J8" s="16"/>
      <c r="K8" s="16"/>
      <c r="L8" s="16"/>
      <c r="M8" s="16"/>
      <c r="N8" s="16"/>
      <c r="O8" s="16"/>
      <c r="P8"/>
      <c r="Q8" s="29"/>
      <c r="R8"/>
      <c r="S8"/>
      <c r="T8"/>
      <c r="U8"/>
      <c r="V8"/>
      <c r="W8"/>
      <c r="X8" s="93"/>
      <c r="Y8"/>
      <c r="Z8"/>
      <c r="AA8"/>
      <c r="AB8"/>
      <c r="AC8"/>
      <c r="AD8" s="16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s="7" customFormat="1" ht="3" customHeight="1" x14ac:dyDescent="0.25">
      <c r="A9"/>
      <c r="B9" s="30"/>
      <c r="C9" s="53"/>
      <c r="D9" s="25"/>
      <c r="E9" s="25"/>
      <c r="F9" s="25"/>
      <c r="G9" s="25"/>
      <c r="H9" s="25"/>
      <c r="I9" s="25"/>
      <c r="J9" s="24"/>
      <c r="K9" s="24"/>
      <c r="L9" s="24"/>
      <c r="M9" s="24"/>
      <c r="N9" s="24"/>
      <c r="O9" s="24"/>
      <c r="P9" s="24"/>
      <c r="Q9" s="30"/>
      <c r="R9" s="24"/>
      <c r="S9" s="24"/>
      <c r="T9" s="24"/>
      <c r="U9" s="24"/>
      <c r="V9" s="24"/>
      <c r="W9" s="24"/>
      <c r="X9" s="26"/>
      <c r="Y9" s="16"/>
      <c r="Z9" s="16"/>
      <c r="AA9" s="16"/>
      <c r="AB9" s="16"/>
      <c r="AC9" s="6"/>
      <c r="AD9" s="16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0.5" customHeight="1" x14ac:dyDescent="0.25">
      <c r="B10" s="12"/>
      <c r="C10" s="13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93"/>
    </row>
    <row r="11" spans="1:256" x14ac:dyDescent="0.25">
      <c r="B11" s="12"/>
      <c r="C11" s="13"/>
      <c r="D11" s="96"/>
      <c r="E11" s="7"/>
      <c r="G11" s="96" t="s">
        <v>246</v>
      </c>
      <c r="J11" s="7"/>
      <c r="K11" s="7"/>
      <c r="L11" s="7"/>
      <c r="M11" s="7"/>
      <c r="N11" s="7"/>
      <c r="O11" s="7"/>
      <c r="P11" s="7"/>
      <c r="Q11" s="96"/>
      <c r="R11" s="7"/>
      <c r="S11" s="7"/>
      <c r="T11" s="7"/>
      <c r="U11" s="7"/>
      <c r="V11" s="7"/>
      <c r="W11" s="7"/>
      <c r="X11" s="93"/>
    </row>
    <row r="12" spans="1:256" x14ac:dyDescent="0.25">
      <c r="B12" s="12"/>
      <c r="C12" s="48" t="s">
        <v>205</v>
      </c>
      <c r="D12" s="7"/>
      <c r="E12" s="7"/>
      <c r="F12" s="13"/>
      <c r="G12" s="136" t="s">
        <v>473</v>
      </c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7"/>
      <c r="U12" s="7"/>
      <c r="V12" s="7"/>
      <c r="W12" s="7"/>
      <c r="X12" s="93"/>
    </row>
    <row r="13" spans="1:256" ht="7.5" customHeight="1" x14ac:dyDescent="0.25">
      <c r="B13" s="12"/>
      <c r="C13" s="13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93"/>
    </row>
    <row r="14" spans="1:256" x14ac:dyDescent="0.25">
      <c r="B14" s="12"/>
      <c r="C14" s="13"/>
      <c r="D14" s="7"/>
      <c r="E14" s="7"/>
      <c r="F14" s="7"/>
      <c r="G14" s="97" t="s">
        <v>206</v>
      </c>
      <c r="H14" s="98"/>
      <c r="I14" s="98"/>
      <c r="J14" s="98"/>
      <c r="K14" s="98"/>
      <c r="L14" s="98"/>
      <c r="M14" s="98"/>
      <c r="N14" s="99"/>
      <c r="O14" s="7"/>
      <c r="P14" s="97" t="s">
        <v>207</v>
      </c>
      <c r="Q14" s="98"/>
      <c r="R14" s="98"/>
      <c r="S14" s="98"/>
      <c r="T14" s="98"/>
      <c r="U14" s="98"/>
      <c r="V14" s="98"/>
      <c r="W14" s="99"/>
      <c r="X14" s="93"/>
    </row>
    <row r="15" spans="1:256" ht="7.5" customHeight="1" x14ac:dyDescent="0.25">
      <c r="B15" s="12"/>
      <c r="C15" s="13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93"/>
    </row>
    <row r="16" spans="1:256" x14ac:dyDescent="0.25">
      <c r="B16" s="12"/>
      <c r="C16" s="13"/>
      <c r="D16" s="7"/>
      <c r="E16" s="7"/>
      <c r="F16" s="7"/>
      <c r="G16" s="48" t="s">
        <v>208</v>
      </c>
      <c r="H16" s="7"/>
      <c r="I16" s="128" t="s">
        <v>209</v>
      </c>
      <c r="J16" s="128"/>
      <c r="K16" s="7"/>
      <c r="L16" s="128" t="s">
        <v>210</v>
      </c>
      <c r="M16" s="128"/>
      <c r="N16" s="128"/>
      <c r="O16" s="7"/>
      <c r="P16" s="128" t="s">
        <v>84</v>
      </c>
      <c r="Q16" s="128"/>
      <c r="R16" s="7"/>
      <c r="S16" s="128" t="s">
        <v>85</v>
      </c>
      <c r="T16" s="128"/>
      <c r="U16" s="7"/>
      <c r="V16" s="128" t="s">
        <v>86</v>
      </c>
      <c r="W16" s="128"/>
      <c r="X16" s="93"/>
    </row>
    <row r="17" spans="2:24" ht="6" customHeight="1" x14ac:dyDescent="0.25">
      <c r="B17" s="12"/>
      <c r="C17" s="13"/>
      <c r="D17" s="7"/>
      <c r="E17" s="7"/>
      <c r="F17" s="7"/>
      <c r="G17" s="7"/>
      <c r="H17" s="7"/>
      <c r="I17" s="7"/>
      <c r="J17" s="13"/>
      <c r="K17" s="7"/>
      <c r="L17" s="13"/>
      <c r="M17" s="13"/>
      <c r="N17" s="7"/>
      <c r="O17" s="7"/>
      <c r="P17" s="13"/>
      <c r="Q17" s="7"/>
      <c r="R17" s="7"/>
      <c r="S17" s="13"/>
      <c r="T17" s="7"/>
      <c r="U17" s="7"/>
      <c r="V17" s="13"/>
      <c r="W17" s="7"/>
      <c r="X17" s="93"/>
    </row>
    <row r="18" spans="2:24" x14ac:dyDescent="0.25">
      <c r="B18" s="12"/>
      <c r="C18" s="13"/>
      <c r="D18" s="96" t="s">
        <v>211</v>
      </c>
      <c r="E18" s="7"/>
      <c r="F18" s="7"/>
      <c r="G18" s="100">
        <v>17691</v>
      </c>
      <c r="H18" s="7"/>
      <c r="I18" s="137">
        <v>17623</v>
      </c>
      <c r="J18" s="137"/>
      <c r="K18" s="7"/>
      <c r="L18" s="137">
        <v>17468</v>
      </c>
      <c r="M18" s="137"/>
      <c r="N18" s="137"/>
      <c r="O18" s="7"/>
      <c r="P18" s="137">
        <v>24000</v>
      </c>
      <c r="Q18" s="137"/>
      <c r="R18" s="7"/>
      <c r="S18" s="137">
        <v>24750</v>
      </c>
      <c r="T18" s="137"/>
      <c r="U18" s="7"/>
      <c r="V18" s="137">
        <v>26250</v>
      </c>
      <c r="W18" s="137"/>
      <c r="X18" s="93"/>
    </row>
    <row r="19" spans="2:24" ht="6.75" customHeight="1" x14ac:dyDescent="0.25">
      <c r="B19" s="12"/>
      <c r="C19" s="13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93"/>
    </row>
    <row r="20" spans="2:24" x14ac:dyDescent="0.25">
      <c r="B20" s="12"/>
      <c r="C20" s="13"/>
      <c r="D20" s="96" t="s">
        <v>212</v>
      </c>
      <c r="E20" s="7"/>
      <c r="F20" s="7"/>
      <c r="G20" s="100">
        <v>33912670</v>
      </c>
      <c r="H20" s="7"/>
      <c r="I20" s="137">
        <v>33087950</v>
      </c>
      <c r="J20" s="137"/>
      <c r="K20" s="7"/>
      <c r="L20" s="137">
        <v>32627900</v>
      </c>
      <c r="M20" s="137"/>
      <c r="N20" s="137"/>
      <c r="O20" s="7"/>
      <c r="P20" s="137">
        <v>45960000</v>
      </c>
      <c r="Q20" s="137"/>
      <c r="R20" s="7"/>
      <c r="S20" s="137">
        <v>49225000</v>
      </c>
      <c r="T20" s="137"/>
      <c r="U20" s="7"/>
      <c r="V20" s="137">
        <v>51052500</v>
      </c>
      <c r="W20" s="137"/>
      <c r="X20" s="93"/>
    </row>
    <row r="21" spans="2:24" ht="6" customHeight="1" x14ac:dyDescent="0.25">
      <c r="B21" s="12"/>
      <c r="C21" s="13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93"/>
    </row>
    <row r="22" spans="2:24" x14ac:dyDescent="0.25">
      <c r="B22" s="12"/>
      <c r="C22" s="96" t="s">
        <v>247</v>
      </c>
      <c r="D22" s="96"/>
      <c r="E22" s="7"/>
      <c r="H22" s="101"/>
      <c r="I22" s="102"/>
      <c r="J22" s="96" t="s">
        <v>248</v>
      </c>
      <c r="K22" s="13"/>
      <c r="L22" s="96"/>
      <c r="M22" s="102" t="s">
        <v>469</v>
      </c>
      <c r="N22" s="96" t="s">
        <v>249</v>
      </c>
      <c r="O22" s="13"/>
      <c r="P22" s="102"/>
      <c r="Q22" s="96" t="s">
        <v>250</v>
      </c>
      <c r="R22" s="7"/>
      <c r="S22" s="7"/>
      <c r="T22" s="7"/>
      <c r="U22" s="7"/>
      <c r="V22" s="7"/>
      <c r="W22" s="7"/>
      <c r="X22" s="93"/>
    </row>
    <row r="23" spans="2:24" ht="10.5" customHeight="1" x14ac:dyDescent="0.25">
      <c r="B23" s="22"/>
      <c r="C23" s="23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94"/>
    </row>
    <row r="24" spans="2:24" ht="7.5" customHeight="1" x14ac:dyDescent="0.25">
      <c r="B24" s="12"/>
      <c r="C24" s="1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93"/>
    </row>
    <row r="25" spans="2:24" x14ac:dyDescent="0.25">
      <c r="B25" s="12"/>
      <c r="C25" s="13"/>
      <c r="D25" s="96"/>
      <c r="E25" s="7"/>
      <c r="G25" s="96" t="s">
        <v>246</v>
      </c>
      <c r="J25" s="7"/>
      <c r="K25" s="7"/>
      <c r="L25" s="7"/>
      <c r="M25" s="7"/>
      <c r="N25" s="7"/>
      <c r="O25" s="7"/>
      <c r="P25" s="7"/>
      <c r="Q25" s="96"/>
      <c r="R25" s="7"/>
      <c r="S25" s="7"/>
      <c r="T25" s="7"/>
      <c r="U25" s="7"/>
      <c r="V25" s="7"/>
      <c r="W25" s="7"/>
      <c r="X25" s="93"/>
    </row>
    <row r="26" spans="2:24" x14ac:dyDescent="0.25">
      <c r="B26" s="12"/>
      <c r="C26" s="48" t="s">
        <v>216</v>
      </c>
      <c r="D26" s="7"/>
      <c r="E26" s="7"/>
      <c r="F26" s="13"/>
      <c r="G26" s="136" t="s">
        <v>474</v>
      </c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7"/>
      <c r="U26" s="7"/>
      <c r="V26" s="7"/>
      <c r="W26" s="7"/>
      <c r="X26" s="93"/>
    </row>
    <row r="27" spans="2:24" ht="6.75" customHeight="1" x14ac:dyDescent="0.25">
      <c r="B27" s="12"/>
      <c r="C27" s="2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93"/>
    </row>
    <row r="28" spans="2:24" x14ac:dyDescent="0.25">
      <c r="B28" s="12"/>
      <c r="C28" s="13"/>
      <c r="D28" s="7"/>
      <c r="E28" s="7"/>
      <c r="F28" s="7"/>
      <c r="G28" s="97" t="s">
        <v>206</v>
      </c>
      <c r="H28" s="98"/>
      <c r="I28" s="98"/>
      <c r="J28" s="98"/>
      <c r="K28" s="98"/>
      <c r="L28" s="98"/>
      <c r="M28" s="98"/>
      <c r="N28" s="99"/>
      <c r="O28" s="7"/>
      <c r="P28" s="97" t="s">
        <v>207</v>
      </c>
      <c r="Q28" s="98"/>
      <c r="R28" s="98"/>
      <c r="S28" s="98"/>
      <c r="T28" s="98"/>
      <c r="U28" s="98"/>
      <c r="V28" s="98"/>
      <c r="W28" s="99"/>
      <c r="X28" s="93"/>
    </row>
    <row r="29" spans="2:24" ht="7.5" customHeight="1" x14ac:dyDescent="0.25">
      <c r="B29" s="12"/>
      <c r="C29" s="1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93"/>
    </row>
    <row r="30" spans="2:24" x14ac:dyDescent="0.25">
      <c r="B30" s="12"/>
      <c r="C30" s="13"/>
      <c r="D30" s="7"/>
      <c r="E30" s="7"/>
      <c r="F30" s="7"/>
      <c r="G30" s="48" t="s">
        <v>208</v>
      </c>
      <c r="H30" s="7"/>
      <c r="I30" s="128" t="s">
        <v>209</v>
      </c>
      <c r="J30" s="128"/>
      <c r="K30" s="7"/>
      <c r="L30" s="128" t="s">
        <v>210</v>
      </c>
      <c r="M30" s="128"/>
      <c r="N30" s="128"/>
      <c r="O30" s="7"/>
      <c r="P30" s="128" t="s">
        <v>84</v>
      </c>
      <c r="Q30" s="128"/>
      <c r="R30" s="7"/>
      <c r="S30" s="128" t="s">
        <v>85</v>
      </c>
      <c r="T30" s="128"/>
      <c r="U30" s="103"/>
      <c r="V30" s="128" t="s">
        <v>86</v>
      </c>
      <c r="W30" s="128"/>
      <c r="X30" s="93"/>
    </row>
    <row r="31" spans="2:24" ht="6" customHeight="1" x14ac:dyDescent="0.25">
      <c r="B31" s="12"/>
      <c r="C31" s="13"/>
      <c r="D31" s="7"/>
      <c r="E31" s="7"/>
      <c r="F31" s="7"/>
      <c r="G31" s="7"/>
      <c r="H31" s="7"/>
      <c r="I31" s="7"/>
      <c r="J31" s="13"/>
      <c r="K31" s="7"/>
      <c r="L31" s="13"/>
      <c r="M31" s="13"/>
      <c r="N31" s="7"/>
      <c r="O31" s="7"/>
      <c r="P31" s="13"/>
      <c r="Q31" s="7"/>
      <c r="R31" s="7"/>
      <c r="S31" s="13"/>
      <c r="T31" s="7"/>
      <c r="U31" s="7"/>
      <c r="V31" s="13"/>
      <c r="W31" s="7"/>
      <c r="X31" s="93"/>
    </row>
    <row r="32" spans="2:24" x14ac:dyDescent="0.25">
      <c r="B32" s="12"/>
      <c r="C32" s="13"/>
      <c r="D32" s="96" t="s">
        <v>211</v>
      </c>
      <c r="E32" s="7"/>
      <c r="F32" s="7"/>
      <c r="G32" s="100">
        <v>2324</v>
      </c>
      <c r="H32" s="7"/>
      <c r="I32" s="137">
        <v>2430</v>
      </c>
      <c r="J32" s="137"/>
      <c r="K32" s="7"/>
      <c r="L32" s="137">
        <v>1252</v>
      </c>
      <c r="M32" s="137"/>
      <c r="N32" s="137"/>
      <c r="O32" s="7"/>
      <c r="P32" s="137">
        <v>1200</v>
      </c>
      <c r="Q32" s="137"/>
      <c r="R32" s="7"/>
      <c r="S32" s="137">
        <v>1200</v>
      </c>
      <c r="T32" s="137"/>
      <c r="U32" s="104">
        <v>1200</v>
      </c>
      <c r="V32" s="137">
        <v>1200</v>
      </c>
      <c r="W32" s="137"/>
      <c r="X32" s="93"/>
    </row>
    <row r="33" spans="2:24" ht="6.75" customHeight="1" x14ac:dyDescent="0.25">
      <c r="B33" s="12"/>
      <c r="C33" s="1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93"/>
    </row>
    <row r="34" spans="2:24" x14ac:dyDescent="0.25">
      <c r="B34" s="12"/>
      <c r="C34" s="13"/>
      <c r="D34" s="96" t="s">
        <v>212</v>
      </c>
      <c r="E34" s="7"/>
      <c r="F34" s="7"/>
      <c r="G34" s="100">
        <v>1834710</v>
      </c>
      <c r="H34" s="7"/>
      <c r="I34" s="137">
        <v>1718820</v>
      </c>
      <c r="J34" s="137"/>
      <c r="K34" s="7"/>
      <c r="L34" s="137">
        <v>891800</v>
      </c>
      <c r="M34" s="137"/>
      <c r="N34" s="137"/>
      <c r="O34" s="7"/>
      <c r="P34" s="137">
        <v>717500</v>
      </c>
      <c r="Q34" s="137"/>
      <c r="R34" s="7"/>
      <c r="S34" s="137">
        <v>717500</v>
      </c>
      <c r="T34" s="137"/>
      <c r="U34" s="104"/>
      <c r="V34" s="137">
        <v>717500</v>
      </c>
      <c r="W34" s="137"/>
      <c r="X34" s="93"/>
    </row>
    <row r="35" spans="2:24" ht="6" customHeight="1" x14ac:dyDescent="0.25">
      <c r="B35" s="12"/>
      <c r="C35" s="1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93"/>
    </row>
    <row r="36" spans="2:24" x14ac:dyDescent="0.25">
      <c r="B36" s="12"/>
      <c r="C36" s="96" t="s">
        <v>247</v>
      </c>
      <c r="E36" s="7"/>
      <c r="H36" s="101"/>
      <c r="I36" s="102"/>
      <c r="J36" s="96" t="s">
        <v>248</v>
      </c>
      <c r="K36" s="13"/>
      <c r="L36" s="96"/>
      <c r="M36" s="102" t="s">
        <v>469</v>
      </c>
      <c r="N36" s="96" t="s">
        <v>249</v>
      </c>
      <c r="O36" s="13"/>
      <c r="P36" s="102"/>
      <c r="Q36" s="96" t="s">
        <v>250</v>
      </c>
      <c r="R36" s="7"/>
      <c r="S36" s="7"/>
      <c r="T36" s="7"/>
      <c r="U36" s="7"/>
      <c r="V36" s="7"/>
      <c r="W36" s="7"/>
      <c r="X36" s="93"/>
    </row>
    <row r="37" spans="2:24" ht="11.25" customHeight="1" x14ac:dyDescent="0.25">
      <c r="B37" s="22"/>
      <c r="C37" s="23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94"/>
    </row>
    <row r="38" spans="2:24" ht="6.75" customHeight="1" x14ac:dyDescent="0.25">
      <c r="B38" s="12"/>
      <c r="C38" s="1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93"/>
    </row>
    <row r="39" spans="2:24" x14ac:dyDescent="0.25">
      <c r="B39" s="12"/>
      <c r="C39" s="13"/>
      <c r="D39" s="96"/>
      <c r="E39" s="7"/>
      <c r="G39" s="96" t="s">
        <v>246</v>
      </c>
      <c r="J39" s="7"/>
      <c r="K39" s="7"/>
      <c r="L39" s="7"/>
      <c r="M39" s="7"/>
      <c r="N39" s="7"/>
      <c r="O39" s="7"/>
      <c r="P39" s="7"/>
      <c r="Q39" s="96"/>
      <c r="R39" s="7"/>
      <c r="S39" s="7"/>
      <c r="T39" s="7"/>
      <c r="U39" s="7"/>
      <c r="V39" s="7"/>
      <c r="W39" s="7"/>
      <c r="X39" s="93"/>
    </row>
    <row r="40" spans="2:24" x14ac:dyDescent="0.25">
      <c r="B40" s="12"/>
      <c r="C40" s="48" t="s">
        <v>217</v>
      </c>
      <c r="D40" s="7"/>
      <c r="E40" s="7"/>
      <c r="F40" s="13"/>
      <c r="G40" s="136" t="s">
        <v>475</v>
      </c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7"/>
      <c r="U40" s="7"/>
      <c r="V40" s="7"/>
      <c r="W40" s="7"/>
      <c r="X40" s="93"/>
    </row>
    <row r="41" spans="2:24" ht="9" customHeight="1" x14ac:dyDescent="0.25">
      <c r="B41" s="12"/>
      <c r="C41" s="1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93"/>
    </row>
    <row r="42" spans="2:24" x14ac:dyDescent="0.25">
      <c r="B42" s="12"/>
      <c r="C42" s="13"/>
      <c r="D42" s="7"/>
      <c r="E42" s="7"/>
      <c r="F42" s="7"/>
      <c r="G42" s="97" t="s">
        <v>206</v>
      </c>
      <c r="H42" s="98"/>
      <c r="I42" s="98"/>
      <c r="J42" s="98"/>
      <c r="K42" s="98"/>
      <c r="L42" s="98"/>
      <c r="M42" s="98"/>
      <c r="N42" s="99"/>
      <c r="O42" s="7"/>
      <c r="P42" s="97" t="s">
        <v>207</v>
      </c>
      <c r="Q42" s="98"/>
      <c r="R42" s="98"/>
      <c r="S42" s="98"/>
      <c r="T42" s="98"/>
      <c r="U42" s="98"/>
      <c r="V42" s="98"/>
      <c r="W42" s="99"/>
      <c r="X42" s="93"/>
    </row>
    <row r="43" spans="2:24" ht="5.25" customHeight="1" x14ac:dyDescent="0.25">
      <c r="B43" s="12"/>
      <c r="C43" s="1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93"/>
    </row>
    <row r="44" spans="2:24" x14ac:dyDescent="0.25">
      <c r="B44" s="12"/>
      <c r="C44" s="13"/>
      <c r="D44" s="7"/>
      <c r="E44" s="7"/>
      <c r="F44" s="7"/>
      <c r="G44" s="48" t="s">
        <v>208</v>
      </c>
      <c r="H44" s="7"/>
      <c r="I44" s="128" t="s">
        <v>209</v>
      </c>
      <c r="J44" s="128"/>
      <c r="K44" s="7"/>
      <c r="L44" s="128" t="s">
        <v>210</v>
      </c>
      <c r="M44" s="128"/>
      <c r="N44" s="128"/>
      <c r="O44" s="7"/>
      <c r="P44" s="128" t="s">
        <v>84</v>
      </c>
      <c r="Q44" s="128"/>
      <c r="R44" s="7"/>
      <c r="S44" s="128" t="s">
        <v>85</v>
      </c>
      <c r="T44" s="128"/>
      <c r="U44" s="7"/>
      <c r="V44" s="128" t="s">
        <v>86</v>
      </c>
      <c r="W44" s="128"/>
      <c r="X44" s="93"/>
    </row>
    <row r="45" spans="2:24" ht="6" customHeight="1" x14ac:dyDescent="0.25">
      <c r="B45" s="12"/>
      <c r="C45" s="13"/>
      <c r="D45" s="7"/>
      <c r="E45" s="7"/>
      <c r="F45" s="7"/>
      <c r="G45" s="7"/>
      <c r="H45" s="7"/>
      <c r="I45" s="7"/>
      <c r="J45" s="13"/>
      <c r="K45" s="7"/>
      <c r="L45" s="13"/>
      <c r="M45" s="13"/>
      <c r="N45" s="7"/>
      <c r="O45" s="7"/>
      <c r="P45" s="13"/>
      <c r="Q45" s="7"/>
      <c r="R45" s="7"/>
      <c r="S45" s="13"/>
      <c r="T45" s="7"/>
      <c r="U45" s="7"/>
      <c r="V45" s="13"/>
      <c r="W45" s="7"/>
      <c r="X45" s="93"/>
    </row>
    <row r="46" spans="2:24" x14ac:dyDescent="0.25">
      <c r="B46" s="12"/>
      <c r="C46" s="13"/>
      <c r="D46" s="96" t="s">
        <v>211</v>
      </c>
      <c r="E46" s="7"/>
      <c r="F46" s="7"/>
      <c r="G46" s="100">
        <v>103</v>
      </c>
      <c r="H46" s="7"/>
      <c r="I46" s="137">
        <v>43</v>
      </c>
      <c r="J46" s="137"/>
      <c r="K46" s="7"/>
      <c r="L46" s="137">
        <v>13</v>
      </c>
      <c r="M46" s="137"/>
      <c r="N46" s="137"/>
      <c r="O46" s="7"/>
      <c r="P46" s="137">
        <v>0</v>
      </c>
      <c r="Q46" s="137"/>
      <c r="R46" s="7"/>
      <c r="S46" s="137">
        <v>0</v>
      </c>
      <c r="T46" s="137"/>
      <c r="U46" s="7"/>
      <c r="V46" s="137"/>
      <c r="W46" s="137"/>
      <c r="X46" s="93"/>
    </row>
    <row r="47" spans="2:24" ht="6.75" customHeight="1" x14ac:dyDescent="0.25">
      <c r="B47" s="12"/>
      <c r="C47" s="1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93"/>
    </row>
    <row r="48" spans="2:24" x14ac:dyDescent="0.25">
      <c r="B48" s="12"/>
      <c r="C48" s="13"/>
      <c r="D48" s="96" t="s">
        <v>212</v>
      </c>
      <c r="E48" s="7"/>
      <c r="F48" s="7"/>
      <c r="G48" s="100">
        <v>89518</v>
      </c>
      <c r="H48" s="7"/>
      <c r="I48" s="137">
        <v>25370</v>
      </c>
      <c r="J48" s="137"/>
      <c r="K48" s="7"/>
      <c r="L48" s="137">
        <v>7460</v>
      </c>
      <c r="M48" s="137"/>
      <c r="N48" s="137"/>
      <c r="O48" s="7"/>
      <c r="P48" s="137">
        <v>0</v>
      </c>
      <c r="Q48" s="137"/>
      <c r="R48" s="7"/>
      <c r="S48" s="137">
        <v>0</v>
      </c>
      <c r="T48" s="137"/>
      <c r="U48" s="7"/>
      <c r="V48" s="137"/>
      <c r="W48" s="137"/>
      <c r="X48" s="93"/>
    </row>
    <row r="49" spans="2:24" ht="6" customHeight="1" x14ac:dyDescent="0.25">
      <c r="B49" s="12"/>
      <c r="C49" s="1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93"/>
    </row>
    <row r="50" spans="2:24" x14ac:dyDescent="0.25">
      <c r="B50" s="12"/>
      <c r="C50" s="96" t="s">
        <v>247</v>
      </c>
      <c r="D50" s="96"/>
      <c r="E50" s="7"/>
      <c r="H50" s="101"/>
      <c r="I50" s="102"/>
      <c r="J50" s="96" t="s">
        <v>248</v>
      </c>
      <c r="K50" s="13"/>
      <c r="L50" s="96"/>
      <c r="M50" s="102" t="s">
        <v>469</v>
      </c>
      <c r="N50" s="96" t="s">
        <v>249</v>
      </c>
      <c r="O50" s="13"/>
      <c r="P50" s="102"/>
      <c r="Q50" s="96" t="s">
        <v>250</v>
      </c>
      <c r="R50" s="7"/>
      <c r="S50" s="7"/>
      <c r="T50" s="7"/>
      <c r="U50" s="7"/>
      <c r="V50" s="7"/>
      <c r="W50" s="7"/>
      <c r="X50" s="93"/>
    </row>
    <row r="51" spans="2:24" x14ac:dyDescent="0.25">
      <c r="B51" s="12"/>
      <c r="C51" s="96"/>
      <c r="D51" s="96"/>
      <c r="E51" s="7"/>
      <c r="H51" s="101"/>
      <c r="I51" s="96"/>
      <c r="J51" s="96"/>
      <c r="K51" s="96"/>
      <c r="L51" s="96"/>
      <c r="M51" s="96"/>
      <c r="N51" s="96"/>
      <c r="O51" s="96"/>
      <c r="P51" s="96"/>
      <c r="Q51" s="96"/>
      <c r="R51" s="7"/>
      <c r="S51" s="7"/>
      <c r="T51" s="7"/>
      <c r="U51" s="7"/>
      <c r="V51" s="7"/>
      <c r="W51" s="7"/>
      <c r="X51" s="93"/>
    </row>
    <row r="52" spans="2:24" s="7" customFormat="1" ht="20.25" customHeight="1" x14ac:dyDescent="0.25">
      <c r="B52" s="8"/>
      <c r="C52" s="142" t="s">
        <v>459</v>
      </c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1"/>
    </row>
    <row r="53" spans="2:24" s="7" customFormat="1" ht="20.25" customHeight="1" x14ac:dyDescent="0.25">
      <c r="B53" s="12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93"/>
    </row>
    <row r="54" spans="2:24" ht="9" customHeight="1" x14ac:dyDescent="0.25">
      <c r="B54" s="12"/>
      <c r="C54" s="13"/>
      <c r="D54" s="96"/>
      <c r="E54" s="7"/>
      <c r="F54" s="13"/>
      <c r="G54" s="13"/>
      <c r="H54" s="13"/>
      <c r="I54" s="7"/>
      <c r="J54" s="96"/>
      <c r="K54" s="13"/>
      <c r="L54" s="7"/>
      <c r="M54" s="7"/>
      <c r="N54" s="96"/>
      <c r="O54" s="13"/>
      <c r="P54" s="7"/>
      <c r="Q54" s="96"/>
      <c r="R54" s="7"/>
      <c r="S54" s="7"/>
      <c r="T54" s="7"/>
      <c r="U54" s="7"/>
      <c r="V54" s="7"/>
      <c r="W54" s="7"/>
      <c r="X54" s="93"/>
    </row>
    <row r="55" spans="2:24" x14ac:dyDescent="0.25">
      <c r="B55" s="12"/>
      <c r="C55" s="48" t="s">
        <v>220</v>
      </c>
      <c r="D55" s="96"/>
      <c r="E55" s="7"/>
      <c r="F55" s="13"/>
      <c r="G55" s="48" t="s">
        <v>208</v>
      </c>
      <c r="H55" s="13"/>
      <c r="I55" s="128">
        <v>-2</v>
      </c>
      <c r="J55" s="128"/>
      <c r="K55" s="13"/>
      <c r="L55" s="128" t="s">
        <v>210</v>
      </c>
      <c r="M55" s="128"/>
      <c r="N55" s="128"/>
      <c r="O55" s="13"/>
      <c r="P55" s="128" t="s">
        <v>221</v>
      </c>
      <c r="Q55" s="128"/>
      <c r="R55" s="7"/>
      <c r="S55" s="48" t="s">
        <v>222</v>
      </c>
      <c r="T55" s="7"/>
      <c r="U55" s="7"/>
      <c r="V55" s="128" t="s">
        <v>223</v>
      </c>
      <c r="W55" s="128"/>
      <c r="X55" s="93"/>
    </row>
    <row r="56" spans="2:24" ht="7.5" customHeight="1" x14ac:dyDescent="0.25">
      <c r="B56" s="12"/>
      <c r="C56" s="1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93"/>
    </row>
    <row r="57" spans="2:24" x14ac:dyDescent="0.25">
      <c r="B57" s="12"/>
      <c r="C57" s="13"/>
      <c r="D57" s="15" t="s">
        <v>224</v>
      </c>
      <c r="E57" s="7"/>
      <c r="F57" s="13"/>
      <c r="G57" s="107">
        <f>SUM(G18,G32,G46)</f>
        <v>20118</v>
      </c>
      <c r="H57" s="13"/>
      <c r="I57" s="135">
        <f>+I18+I32+I46</f>
        <v>20096</v>
      </c>
      <c r="J57" s="135"/>
      <c r="K57" s="7"/>
      <c r="L57" s="135">
        <f>SUM(L18,L32,L46)</f>
        <v>18733</v>
      </c>
      <c r="M57" s="135"/>
      <c r="N57" s="135"/>
      <c r="O57" s="109"/>
      <c r="P57" s="135">
        <f>SUM(P18,P32,P46)</f>
        <v>25200</v>
      </c>
      <c r="Q57" s="135"/>
      <c r="R57" s="7"/>
      <c r="S57" s="107">
        <f>SUM(S18,S32,S46)</f>
        <v>25950</v>
      </c>
      <c r="T57" s="7"/>
      <c r="U57" s="7"/>
      <c r="V57" s="135">
        <f>+V18+V32+V46</f>
        <v>27450</v>
      </c>
      <c r="W57" s="135"/>
      <c r="X57" s="93"/>
    </row>
    <row r="58" spans="2:24" ht="4.5" customHeight="1" x14ac:dyDescent="0.25">
      <c r="B58" s="12"/>
      <c r="C58" s="13"/>
      <c r="D58" s="7"/>
      <c r="E58" s="7"/>
      <c r="F58" s="7"/>
      <c r="G58" s="7"/>
      <c r="H58" s="7"/>
      <c r="I58" s="109"/>
      <c r="J58" s="109"/>
      <c r="K58" s="7"/>
      <c r="L58" s="109"/>
      <c r="M58" s="109"/>
      <c r="N58" s="109"/>
      <c r="O58" s="109"/>
      <c r="P58" s="109"/>
      <c r="Q58" s="109"/>
      <c r="R58" s="7"/>
      <c r="S58" s="7"/>
      <c r="T58" s="7"/>
      <c r="U58" s="7"/>
      <c r="V58" s="7"/>
      <c r="W58" s="7"/>
      <c r="X58" s="93"/>
    </row>
    <row r="59" spans="2:24" x14ac:dyDescent="0.25">
      <c r="B59" s="12"/>
      <c r="C59" s="13"/>
      <c r="D59" s="15" t="s">
        <v>225</v>
      </c>
      <c r="E59" s="7"/>
      <c r="F59" s="7"/>
      <c r="G59" s="107">
        <f>SUM(G20,G34,G48)</f>
        <v>35836898</v>
      </c>
      <c r="H59" s="7"/>
      <c r="I59" s="135">
        <f>+I20+I34+I48</f>
        <v>34832140</v>
      </c>
      <c r="J59" s="135"/>
      <c r="K59" s="7"/>
      <c r="L59" s="135">
        <f>SUM(L20,L34,L48)</f>
        <v>33527160</v>
      </c>
      <c r="M59" s="135"/>
      <c r="N59" s="135"/>
      <c r="O59" s="109"/>
      <c r="P59" s="135">
        <f>+P20+P34+P48</f>
        <v>46677500</v>
      </c>
      <c r="Q59" s="135"/>
      <c r="R59" s="7"/>
      <c r="S59" s="108">
        <f>SUM(S20,S34,S48)</f>
        <v>49942500</v>
      </c>
      <c r="T59" s="7"/>
      <c r="U59" s="7"/>
      <c r="V59" s="135">
        <f>+V20+V34+V48</f>
        <v>51770000</v>
      </c>
      <c r="W59" s="135"/>
      <c r="X59" s="93"/>
    </row>
    <row r="60" spans="2:24" ht="6.75" customHeight="1" x14ac:dyDescent="0.25">
      <c r="B60" s="22"/>
      <c r="C60" s="23"/>
      <c r="D60" s="50"/>
      <c r="E60" s="50"/>
      <c r="F60" s="50"/>
      <c r="G60" s="50"/>
      <c r="H60" s="50"/>
      <c r="I60" s="50"/>
      <c r="J60" s="23"/>
      <c r="K60" s="50"/>
      <c r="L60" s="23"/>
      <c r="M60" s="23"/>
      <c r="N60" s="50"/>
      <c r="O60" s="50"/>
      <c r="P60" s="23"/>
      <c r="Q60" s="50"/>
      <c r="R60" s="50"/>
      <c r="S60" s="23"/>
      <c r="T60" s="50"/>
      <c r="U60" s="50"/>
      <c r="V60" s="23"/>
      <c r="W60" s="50"/>
      <c r="X60" s="94"/>
    </row>
    <row r="61" spans="2:24" ht="3.75" customHeight="1" x14ac:dyDescent="0.25"/>
    <row r="62" spans="2:24" ht="15.75" hidden="1" customHeight="1" x14ac:dyDescent="0.25"/>
    <row r="66" ht="12" hidden="1" customHeight="1" x14ac:dyDescent="0.25"/>
  </sheetData>
  <sheetProtection password="DBD3" sheet="1" formatCells="0" formatColumns="0" formatRows="0" insertColumns="0" insertRows="0" insertHyperlinks="0" deleteColumns="0" deleteRows="0" sort="0" autoFilter="0" pivotTables="0"/>
  <mergeCells count="64">
    <mergeCell ref="S3:V3"/>
    <mergeCell ref="S4:V4"/>
    <mergeCell ref="S5:V5"/>
    <mergeCell ref="G12:S12"/>
    <mergeCell ref="P20:Q20"/>
    <mergeCell ref="S20:T20"/>
    <mergeCell ref="I18:J18"/>
    <mergeCell ref="L18:N18"/>
    <mergeCell ref="P18:Q18"/>
    <mergeCell ref="S18:T18"/>
    <mergeCell ref="V18:W18"/>
    <mergeCell ref="V16:W16"/>
    <mergeCell ref="I16:J16"/>
    <mergeCell ref="L16:N16"/>
    <mergeCell ref="P16:Q16"/>
    <mergeCell ref="S16:T16"/>
    <mergeCell ref="G26:S26"/>
    <mergeCell ref="I30:J30"/>
    <mergeCell ref="L30:N30"/>
    <mergeCell ref="P30:Q30"/>
    <mergeCell ref="S30:T30"/>
    <mergeCell ref="V30:W30"/>
    <mergeCell ref="V20:W20"/>
    <mergeCell ref="I20:J20"/>
    <mergeCell ref="L20:N20"/>
    <mergeCell ref="V44:W44"/>
    <mergeCell ref="V32:W32"/>
    <mergeCell ref="I34:J34"/>
    <mergeCell ref="L34:N34"/>
    <mergeCell ref="P34:Q34"/>
    <mergeCell ref="S34:T34"/>
    <mergeCell ref="V34:W34"/>
    <mergeCell ref="I32:J32"/>
    <mergeCell ref="L32:N32"/>
    <mergeCell ref="P32:Q32"/>
    <mergeCell ref="G40:S40"/>
    <mergeCell ref="I44:J44"/>
    <mergeCell ref="I46:J46"/>
    <mergeCell ref="L46:N46"/>
    <mergeCell ref="P46:Q46"/>
    <mergeCell ref="S46:T46"/>
    <mergeCell ref="V46:W46"/>
    <mergeCell ref="V57:W57"/>
    <mergeCell ref="L44:N44"/>
    <mergeCell ref="P44:Q44"/>
    <mergeCell ref="S44:T44"/>
    <mergeCell ref="S32:T32"/>
    <mergeCell ref="V48:W48"/>
    <mergeCell ref="I59:J59"/>
    <mergeCell ref="L59:N59"/>
    <mergeCell ref="P59:Q59"/>
    <mergeCell ref="V59:W59"/>
    <mergeCell ref="I48:J48"/>
    <mergeCell ref="L48:N48"/>
    <mergeCell ref="P48:Q48"/>
    <mergeCell ref="S48:T48"/>
    <mergeCell ref="I57:J57"/>
    <mergeCell ref="L57:N57"/>
    <mergeCell ref="P57:Q57"/>
    <mergeCell ref="C52:W53"/>
    <mergeCell ref="I55:J55"/>
    <mergeCell ref="L55:N55"/>
    <mergeCell ref="P55:Q55"/>
    <mergeCell ref="V55:W55"/>
  </mergeCells>
  <phoneticPr fontId="7" type="noConversion"/>
  <printOptions horizontalCentered="1" verticalCentered="1"/>
  <pageMargins left="0.59055118110236227" right="0.6692913385826772" top="0.47244094488188981" bottom="0.39370078740157483" header="0.35433070866141736" footer="0.51181102362204722"/>
  <pageSetup paperSize="9" scale="90" firstPageNumber="0" orientation="landscape" r:id="rId1"/>
  <headerFooter>
    <oddHeader>&amp;C&amp;A&amp;R&amp;"Arial,Grassetto"&amp;11Allegato B9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7" width="3.5546875" customWidth="1"/>
    <col min="14" max="19" width="16.88671875" customWidth="1"/>
    <col min="25" max="25" width="3.6640625" customWidth="1"/>
    <col min="26" max="26" width="4" customWidth="1"/>
    <col min="27" max="27" width="3.88671875" customWidth="1"/>
    <col min="28" max="28" width="3" customWidth="1"/>
    <col min="29" max="29" width="4" customWidth="1"/>
  </cols>
  <sheetData>
    <row r="1" spans="1:29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251</v>
      </c>
      <c r="F1" s="1" t="s">
        <v>252</v>
      </c>
      <c r="G1" s="1" t="s">
        <v>253</v>
      </c>
      <c r="H1" s="110" t="s">
        <v>254</v>
      </c>
      <c r="I1" s="110" t="s">
        <v>255</v>
      </c>
      <c r="J1" s="110" t="s">
        <v>256</v>
      </c>
      <c r="K1" s="110" t="s">
        <v>257</v>
      </c>
      <c r="L1" s="110" t="s">
        <v>258</v>
      </c>
      <c r="M1" s="110" t="s">
        <v>259</v>
      </c>
      <c r="N1" s="61" t="s">
        <v>260</v>
      </c>
      <c r="O1" s="61" t="s">
        <v>261</v>
      </c>
      <c r="P1" s="61" t="s">
        <v>262</v>
      </c>
      <c r="Q1" s="61" t="s">
        <v>263</v>
      </c>
      <c r="R1" s="61" t="s">
        <v>264</v>
      </c>
      <c r="S1" s="61" t="s">
        <v>265</v>
      </c>
      <c r="T1" s="110" t="s">
        <v>266</v>
      </c>
      <c r="U1" s="110" t="s">
        <v>267</v>
      </c>
      <c r="V1" s="110" t="s">
        <v>268</v>
      </c>
      <c r="W1" s="110" t="s">
        <v>269</v>
      </c>
      <c r="X1" s="110" t="s">
        <v>270</v>
      </c>
      <c r="Y1" s="110" t="s">
        <v>271</v>
      </c>
      <c r="Z1" s="110" t="s">
        <v>272</v>
      </c>
      <c r="AA1" s="110" t="s">
        <v>273</v>
      </c>
      <c r="AB1" s="110" t="s">
        <v>274</v>
      </c>
      <c r="AC1" s="110" t="s">
        <v>275</v>
      </c>
    </row>
    <row r="2" spans="1:29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1" t="e">
        <v>#VALUE!</v>
      </c>
      <c r="F2" s="1" t="e">
        <v>#VALUE!</v>
      </c>
      <c r="G2" s="1" t="e">
        <v>#VALUE!</v>
      </c>
      <c r="H2" s="5" t="e">
        <v>#REF!</v>
      </c>
      <c r="I2" s="5" t="e">
        <v>#REF!</v>
      </c>
      <c r="J2" s="5" t="e">
        <v>#REF!</v>
      </c>
      <c r="K2" s="5" t="e">
        <v>#REF!</v>
      </c>
      <c r="L2" s="5" t="e">
        <v>#REF!</v>
      </c>
      <c r="M2" s="5" t="e">
        <v>#REF!</v>
      </c>
      <c r="N2" s="62" t="e">
        <v>#REF!</v>
      </c>
      <c r="O2" s="62" t="e">
        <v>#REF!</v>
      </c>
      <c r="P2" s="62" t="e">
        <v>#REF!</v>
      </c>
      <c r="Q2" s="62" t="e">
        <v>#REF!</v>
      </c>
      <c r="R2" s="62" t="e">
        <v>#REF!</v>
      </c>
      <c r="S2" s="62" t="e">
        <v>#REF!</v>
      </c>
      <c r="T2" s="5" t="e">
        <v>#REF!</v>
      </c>
      <c r="U2" s="5" t="e">
        <v>#REF!</v>
      </c>
      <c r="V2" s="5" t="e">
        <v>#REF!</v>
      </c>
      <c r="W2" s="5" t="e">
        <v>#REF!</v>
      </c>
      <c r="X2" s="5" t="e">
        <v>#REF!</v>
      </c>
      <c r="Y2" s="32" t="e">
        <v>#REF!</v>
      </c>
      <c r="Z2" s="32" t="e">
        <v>#REF!</v>
      </c>
      <c r="AA2" s="32" t="e">
        <v>#REF!</v>
      </c>
      <c r="AB2" s="32" t="e">
        <v>#REF!</v>
      </c>
      <c r="AC2" s="32" t="e">
        <v>#REF!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7" width="8.88671875" customWidth="1"/>
    <col min="8" max="10" width="11.33203125" customWidth="1"/>
  </cols>
  <sheetData>
    <row r="1" spans="1:10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141</v>
      </c>
      <c r="F1" s="1" t="s">
        <v>136</v>
      </c>
      <c r="G1" s="1" t="s">
        <v>137</v>
      </c>
      <c r="H1" s="61" t="s">
        <v>276</v>
      </c>
      <c r="I1" s="61" t="s">
        <v>277</v>
      </c>
      <c r="J1" s="61" t="s">
        <v>278</v>
      </c>
    </row>
    <row r="2" spans="1:10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1" t="e">
        <v>#VALUE!</v>
      </c>
      <c r="F2" s="1" t="e">
        <v>#VALUE!</v>
      </c>
      <c r="G2" s="1" t="e">
        <v>#VALUE!</v>
      </c>
      <c r="H2" s="62" t="e">
        <v>#REF!</v>
      </c>
      <c r="I2" s="62" t="e">
        <v>#REF!</v>
      </c>
      <c r="J2" s="62" t="e">
        <v>#REF!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65536"/>
  <sheetViews>
    <sheetView showGridLines="0" topLeftCell="A19" zoomScaleNormal="100" zoomScaleSheetLayoutView="100" workbookViewId="0">
      <selection activeCell="G57" sqref="G57"/>
    </sheetView>
  </sheetViews>
  <sheetFormatPr defaultColWidth="0" defaultRowHeight="13.2" x14ac:dyDescent="0.25"/>
  <cols>
    <col min="1" max="1" width="1.109375" style="6" customWidth="1"/>
    <col min="2" max="2" width="1.33203125" style="6" customWidth="1"/>
    <col min="3" max="3" width="5.109375" style="1" customWidth="1"/>
    <col min="4" max="4" width="24.44140625" style="6" customWidth="1"/>
    <col min="5" max="5" width="20.88671875" style="6" customWidth="1"/>
    <col min="6" max="6" width="2" style="6" customWidth="1"/>
    <col min="7" max="7" width="24.6640625" style="6" customWidth="1"/>
    <col min="8" max="8" width="2.44140625" style="6" customWidth="1"/>
    <col min="9" max="9" width="24.33203125" style="6" customWidth="1"/>
    <col min="10" max="10" width="2.109375" style="6" customWidth="1"/>
    <col min="11" max="11" width="24.44140625" style="6" customWidth="1"/>
    <col min="12" max="12" width="2.109375" style="6" customWidth="1"/>
    <col min="13" max="14" width="1.109375" style="6" customWidth="1"/>
    <col min="15" max="16384" width="0" style="6" hidden="1"/>
  </cols>
  <sheetData>
    <row r="1" spans="2:20" ht="4.5" customHeight="1" x14ac:dyDescent="0.25"/>
    <row r="2" spans="2:20" s="7" customFormat="1" ht="6" customHeight="1" x14ac:dyDescent="0.25">
      <c r="B2" s="8"/>
      <c r="C2" s="9"/>
      <c r="D2" s="10"/>
      <c r="E2" s="10"/>
      <c r="F2" s="10"/>
      <c r="G2" s="10"/>
      <c r="H2" s="10"/>
      <c r="I2" s="8"/>
      <c r="J2" s="10"/>
      <c r="K2" s="10"/>
      <c r="L2" s="10"/>
      <c r="M2" s="11"/>
    </row>
    <row r="3" spans="2:20" s="7" customFormat="1" x14ac:dyDescent="0.25">
      <c r="B3" s="12"/>
      <c r="C3" s="13"/>
      <c r="D3" s="14" t="s">
        <v>14</v>
      </c>
      <c r="E3" s="15" t="s">
        <v>15</v>
      </c>
      <c r="F3" s="16"/>
      <c r="G3" s="17"/>
      <c r="H3" s="16"/>
      <c r="I3" s="18" t="s">
        <v>16</v>
      </c>
      <c r="K3" s="128" t="str">
        <f>'1.1 CONTO ECONOMICO ANTE'!$K$3</f>
        <v>Cant. Conegliano e Vittorio V.to</v>
      </c>
      <c r="L3" s="128"/>
      <c r="M3" s="20"/>
      <c r="N3" s="16"/>
      <c r="O3" s="16"/>
      <c r="P3" s="16"/>
      <c r="Q3" s="16"/>
      <c r="R3" s="16"/>
      <c r="S3" s="16"/>
      <c r="T3" s="16"/>
    </row>
    <row r="4" spans="2:20" s="7" customFormat="1" x14ac:dyDescent="0.25">
      <c r="B4" s="12"/>
      <c r="C4" s="13"/>
      <c r="D4" s="14" t="s">
        <v>17</v>
      </c>
      <c r="E4" s="15" t="s">
        <v>18</v>
      </c>
      <c r="F4" s="16"/>
      <c r="G4" s="16"/>
      <c r="H4" s="16"/>
      <c r="I4" s="18"/>
      <c r="J4" s="16"/>
      <c r="K4" s="130" t="str">
        <f>IF('1.1 CONTO ECONOMICO ANTE'!K4:L4&lt;&gt;"",'1.1 CONTO ECONOMICO ANTE'!$K$4,"")</f>
        <v/>
      </c>
      <c r="L4" s="130"/>
      <c r="M4" s="20" t="str">
        <f>IF('1.1 CONTO ECONOMICO ANTE'!M4:N4&lt;&gt;"",'1.1 CONTO ECONOMICO ANTE'!$K$4,"")</f>
        <v/>
      </c>
      <c r="N4" s="16"/>
      <c r="O4" s="16"/>
      <c r="P4" s="16"/>
      <c r="Q4" s="16"/>
      <c r="R4" s="16"/>
      <c r="S4" s="16"/>
      <c r="T4" s="16"/>
    </row>
    <row r="5" spans="2:20" s="7" customFormat="1" x14ac:dyDescent="0.25">
      <c r="B5" s="12"/>
      <c r="C5" s="13"/>
      <c r="D5" s="16"/>
      <c r="E5" s="15" t="s">
        <v>20</v>
      </c>
      <c r="F5" s="16"/>
      <c r="G5" s="16"/>
      <c r="H5" s="16"/>
      <c r="I5" s="18" t="s">
        <v>21</v>
      </c>
      <c r="K5" s="131" t="str">
        <f>'1.1 CONTO ECONOMICO ANTE'!$K$5</f>
        <v>00190690263</v>
      </c>
      <c r="L5" s="131"/>
      <c r="M5" s="20"/>
      <c r="N5" s="16"/>
      <c r="O5" s="16"/>
      <c r="P5" s="16"/>
      <c r="Q5" s="16"/>
      <c r="R5" s="16"/>
      <c r="S5" s="16"/>
      <c r="T5" s="16"/>
    </row>
    <row r="6" spans="2:20" s="7" customFormat="1" ht="5.25" customHeight="1" x14ac:dyDescent="0.25">
      <c r="B6" s="22"/>
      <c r="C6" s="23"/>
      <c r="D6" s="24"/>
      <c r="E6" s="25"/>
      <c r="F6" s="24"/>
      <c r="G6" s="24"/>
      <c r="H6" s="26"/>
      <c r="I6" s="18"/>
      <c r="K6" s="17"/>
      <c r="L6" s="27"/>
      <c r="M6" s="20"/>
      <c r="N6" s="16"/>
      <c r="O6" s="16"/>
      <c r="P6" s="16"/>
      <c r="Q6" s="16"/>
      <c r="R6" s="16"/>
      <c r="S6" s="16"/>
      <c r="T6" s="16"/>
    </row>
    <row r="7" spans="2:20" s="7" customFormat="1" ht="4.5" customHeight="1" x14ac:dyDescent="0.25">
      <c r="B7" s="12"/>
      <c r="C7" s="13"/>
      <c r="D7" s="16"/>
      <c r="E7" s="28"/>
      <c r="F7" s="16"/>
      <c r="G7" s="16"/>
      <c r="H7" s="16"/>
      <c r="I7" s="18"/>
      <c r="K7" s="17"/>
      <c r="L7" s="27"/>
      <c r="M7" s="20"/>
      <c r="N7" s="16"/>
      <c r="O7" s="16"/>
      <c r="P7" s="16"/>
      <c r="Q7" s="16"/>
      <c r="R7" s="16"/>
      <c r="S7" s="16"/>
      <c r="T7" s="16"/>
    </row>
    <row r="8" spans="2:20" s="7" customFormat="1" ht="33" customHeight="1" x14ac:dyDescent="0.25">
      <c r="B8" s="12"/>
      <c r="C8" s="140" t="s">
        <v>279</v>
      </c>
      <c r="D8" s="140"/>
      <c r="E8" s="140"/>
      <c r="F8" s="140"/>
      <c r="G8" s="140"/>
      <c r="H8" s="16"/>
      <c r="I8" s="29"/>
      <c r="J8" s="28"/>
      <c r="K8" s="16"/>
      <c r="L8" s="16"/>
      <c r="M8" s="20"/>
      <c r="N8" s="16"/>
      <c r="O8" s="16"/>
      <c r="P8" s="16"/>
      <c r="Q8" s="16"/>
      <c r="R8" s="16"/>
      <c r="S8" s="16"/>
      <c r="T8" s="16"/>
    </row>
    <row r="9" spans="2:20" s="7" customFormat="1" ht="3" customHeight="1" x14ac:dyDescent="0.25">
      <c r="B9" s="22"/>
      <c r="C9" s="23"/>
      <c r="D9" s="24"/>
      <c r="E9" s="25"/>
      <c r="F9" s="24"/>
      <c r="G9" s="24"/>
      <c r="H9" s="24"/>
      <c r="I9" s="30"/>
      <c r="J9" s="25"/>
      <c r="K9" s="24"/>
      <c r="L9" s="24"/>
      <c r="M9" s="26"/>
      <c r="N9" s="16"/>
      <c r="O9" s="16"/>
      <c r="P9" s="16"/>
      <c r="Q9" s="16"/>
      <c r="R9" s="16"/>
      <c r="S9" s="16"/>
      <c r="T9" s="16"/>
    </row>
    <row r="10" spans="2:20" s="7" customFormat="1" ht="15" customHeight="1" x14ac:dyDescent="0.25">
      <c r="B10" s="12"/>
      <c r="C10" s="13"/>
      <c r="D10" s="16"/>
      <c r="E10" s="16"/>
      <c r="F10" s="16"/>
      <c r="G10" s="16"/>
      <c r="H10" s="16"/>
      <c r="I10" s="28"/>
      <c r="J10" s="28"/>
      <c r="K10" s="28"/>
      <c r="L10" s="16"/>
      <c r="M10" s="20"/>
      <c r="N10" s="16"/>
      <c r="O10" s="16"/>
      <c r="P10" s="16"/>
      <c r="Q10" s="16"/>
      <c r="R10" s="16"/>
      <c r="S10" s="16"/>
      <c r="T10" s="16"/>
    </row>
    <row r="11" spans="2:20" ht="12.75" customHeight="1" x14ac:dyDescent="0.25">
      <c r="B11" s="29"/>
      <c r="C11" s="31"/>
      <c r="D11" s="141" t="s">
        <v>242</v>
      </c>
      <c r="E11" s="141"/>
      <c r="F11" s="16"/>
      <c r="G11" s="17" t="s">
        <v>280</v>
      </c>
      <c r="H11" s="16"/>
      <c r="I11" s="17" t="s">
        <v>281</v>
      </c>
      <c r="J11" s="16"/>
      <c r="K11" s="17" t="s">
        <v>282</v>
      </c>
      <c r="L11" s="16"/>
      <c r="M11" s="20"/>
    </row>
    <row r="12" spans="2:20" x14ac:dyDescent="0.25">
      <c r="B12" s="29"/>
      <c r="C12">
        <v>5.0999999999999996</v>
      </c>
      <c r="D12" s="139" t="s">
        <v>473</v>
      </c>
      <c r="E12" s="139"/>
      <c r="F12" s="33"/>
      <c r="G12" s="34">
        <v>17468</v>
      </c>
      <c r="H12" s="33"/>
      <c r="I12" s="34"/>
      <c r="J12" s="33"/>
      <c r="K12" s="34"/>
      <c r="L12" s="16"/>
      <c r="M12" s="20"/>
    </row>
    <row r="13" spans="2:20" ht="6.75" customHeight="1" x14ac:dyDescent="0.25">
      <c r="B13" s="29"/>
      <c r="C13"/>
      <c r="D13" s="16"/>
      <c r="E13" s="16"/>
      <c r="F13" s="16"/>
      <c r="G13" s="35"/>
      <c r="H13" s="35"/>
      <c r="I13" s="35"/>
      <c r="J13" s="35"/>
      <c r="K13" s="35"/>
      <c r="L13" s="16"/>
      <c r="M13" s="20"/>
    </row>
    <row r="14" spans="2:20" x14ac:dyDescent="0.25">
      <c r="B14" s="29"/>
      <c r="C14">
        <v>5.2</v>
      </c>
      <c r="D14" s="139" t="s">
        <v>474</v>
      </c>
      <c r="E14" s="139"/>
      <c r="F14" s="16"/>
      <c r="G14" s="34"/>
      <c r="H14" s="35"/>
      <c r="I14" s="34"/>
      <c r="J14" s="35"/>
      <c r="K14" s="34">
        <v>1252</v>
      </c>
      <c r="L14" s="16"/>
      <c r="M14" s="20"/>
    </row>
    <row r="15" spans="2:20" ht="6.75" customHeight="1" x14ac:dyDescent="0.25">
      <c r="B15" s="29"/>
      <c r="C15"/>
      <c r="D15" s="16"/>
      <c r="E15" s="16"/>
      <c r="F15" s="16"/>
      <c r="G15" s="35"/>
      <c r="H15" s="35"/>
      <c r="I15" s="35"/>
      <c r="J15" s="35"/>
      <c r="K15" s="35"/>
      <c r="L15" s="16"/>
      <c r="M15" s="20"/>
    </row>
    <row r="16" spans="2:20" x14ac:dyDescent="0.25">
      <c r="B16" s="29"/>
      <c r="C16">
        <v>5.3</v>
      </c>
      <c r="D16" s="139" t="s">
        <v>475</v>
      </c>
      <c r="E16" s="139"/>
      <c r="F16" s="16"/>
      <c r="G16" s="34"/>
      <c r="H16" s="35"/>
      <c r="I16" s="34"/>
      <c r="J16" s="35"/>
      <c r="K16" s="34">
        <v>13</v>
      </c>
      <c r="L16" s="16"/>
      <c r="M16" s="20"/>
    </row>
    <row r="17" spans="2:13" ht="6" customHeight="1" x14ac:dyDescent="0.25">
      <c r="B17" s="29"/>
      <c r="C17"/>
      <c r="D17" s="16"/>
      <c r="E17" s="16"/>
      <c r="F17" s="16"/>
      <c r="G17" s="35"/>
      <c r="H17" s="35"/>
      <c r="I17" s="35"/>
      <c r="J17" s="35"/>
      <c r="K17" s="35"/>
      <c r="L17" s="16"/>
      <c r="M17" s="20"/>
    </row>
    <row r="18" spans="2:13" x14ac:dyDescent="0.25">
      <c r="B18" s="29"/>
      <c r="C18">
        <v>5.4</v>
      </c>
      <c r="D18" s="139"/>
      <c r="E18" s="139"/>
      <c r="F18" s="16"/>
      <c r="G18" s="34"/>
      <c r="H18" s="35"/>
      <c r="I18" s="34"/>
      <c r="J18" s="35"/>
      <c r="K18" s="34"/>
      <c r="L18" s="16"/>
      <c r="M18" s="20"/>
    </row>
    <row r="19" spans="2:13" ht="6" customHeight="1" x14ac:dyDescent="0.25">
      <c r="B19" s="29"/>
      <c r="C19"/>
      <c r="D19" s="16"/>
      <c r="E19" s="16"/>
      <c r="F19" s="16"/>
      <c r="G19" s="35"/>
      <c r="H19" s="35"/>
      <c r="I19" s="35"/>
      <c r="J19" s="35"/>
      <c r="K19" s="35"/>
      <c r="L19" s="16"/>
      <c r="M19" s="20"/>
    </row>
    <row r="20" spans="2:13" x14ac:dyDescent="0.25">
      <c r="B20" s="29"/>
      <c r="C20">
        <v>5.5</v>
      </c>
      <c r="D20" s="139"/>
      <c r="E20" s="139"/>
      <c r="F20" s="16"/>
      <c r="G20" s="34"/>
      <c r="H20" s="35"/>
      <c r="I20" s="34"/>
      <c r="J20" s="35"/>
      <c r="K20" s="34"/>
      <c r="L20" s="16"/>
      <c r="M20" s="20"/>
    </row>
    <row r="21" spans="2:13" ht="6" customHeight="1" x14ac:dyDescent="0.25">
      <c r="B21" s="29"/>
      <c r="C21"/>
      <c r="D21" s="16"/>
      <c r="E21" s="16"/>
      <c r="F21" s="16"/>
      <c r="G21" s="35"/>
      <c r="H21" s="35"/>
      <c r="I21" s="35"/>
      <c r="J21" s="35"/>
      <c r="K21" s="35"/>
      <c r="L21" s="16"/>
      <c r="M21" s="20"/>
    </row>
    <row r="22" spans="2:13" x14ac:dyDescent="0.25">
      <c r="B22" s="29"/>
      <c r="C22">
        <v>5.6</v>
      </c>
      <c r="D22" s="139"/>
      <c r="E22" s="139"/>
      <c r="F22" s="33"/>
      <c r="G22" s="34"/>
      <c r="H22" s="33"/>
      <c r="I22" s="34"/>
      <c r="J22" s="33"/>
      <c r="K22" s="34"/>
      <c r="L22" s="16"/>
      <c r="M22" s="20"/>
    </row>
    <row r="23" spans="2:13" ht="6.75" customHeight="1" x14ac:dyDescent="0.25">
      <c r="B23" s="29"/>
      <c r="C23"/>
      <c r="D23" s="16"/>
      <c r="E23" s="16"/>
      <c r="F23" s="16"/>
      <c r="G23" s="35"/>
      <c r="H23" s="35"/>
      <c r="I23" s="35"/>
      <c r="J23" s="35"/>
      <c r="K23" s="35"/>
      <c r="L23" s="16"/>
      <c r="M23" s="20"/>
    </row>
    <row r="24" spans="2:13" x14ac:dyDescent="0.25">
      <c r="B24" s="29"/>
      <c r="C24">
        <v>5.7</v>
      </c>
      <c r="D24" s="139"/>
      <c r="E24" s="139"/>
      <c r="F24" s="16"/>
      <c r="G24" s="34"/>
      <c r="H24" s="35"/>
      <c r="I24" s="34"/>
      <c r="J24" s="35"/>
      <c r="K24" s="34"/>
      <c r="L24" s="16"/>
      <c r="M24" s="20"/>
    </row>
    <row r="25" spans="2:13" ht="6.75" customHeight="1" x14ac:dyDescent="0.25">
      <c r="B25" s="29"/>
      <c r="C25"/>
      <c r="D25" s="16"/>
      <c r="E25" s="16"/>
      <c r="F25" s="16"/>
      <c r="G25" s="35"/>
      <c r="H25" s="35"/>
      <c r="I25" s="35"/>
      <c r="J25" s="35"/>
      <c r="K25" s="35"/>
      <c r="L25" s="16"/>
      <c r="M25" s="20"/>
    </row>
    <row r="26" spans="2:13" x14ac:dyDescent="0.25">
      <c r="B26" s="29"/>
      <c r="C26">
        <v>5.8</v>
      </c>
      <c r="D26" s="139"/>
      <c r="E26" s="139"/>
      <c r="F26" s="16"/>
      <c r="G26" s="34"/>
      <c r="H26" s="35"/>
      <c r="I26" s="34"/>
      <c r="J26" s="35"/>
      <c r="K26" s="34"/>
      <c r="L26" s="16"/>
      <c r="M26" s="20"/>
    </row>
    <row r="27" spans="2:13" ht="6" customHeight="1" x14ac:dyDescent="0.25">
      <c r="B27" s="29"/>
      <c r="C27"/>
      <c r="D27" s="16"/>
      <c r="E27" s="16"/>
      <c r="F27" s="16"/>
      <c r="G27" s="35"/>
      <c r="H27" s="35"/>
      <c r="I27" s="35"/>
      <c r="J27" s="35"/>
      <c r="K27" s="35"/>
      <c r="L27" s="16"/>
      <c r="M27" s="20"/>
    </row>
    <row r="28" spans="2:13" x14ac:dyDescent="0.25">
      <c r="B28" s="29"/>
      <c r="C28">
        <v>5.9</v>
      </c>
      <c r="D28" s="139"/>
      <c r="E28" s="139"/>
      <c r="F28" s="16"/>
      <c r="G28" s="34"/>
      <c r="H28" s="35"/>
      <c r="I28" s="34"/>
      <c r="J28" s="35"/>
      <c r="K28" s="34"/>
      <c r="L28" s="16"/>
      <c r="M28" s="20"/>
    </row>
    <row r="29" spans="2:13" ht="6" customHeight="1" x14ac:dyDescent="0.25">
      <c r="B29" s="29"/>
      <c r="C29"/>
      <c r="D29" s="16"/>
      <c r="E29" s="16"/>
      <c r="F29" s="16"/>
      <c r="G29" s="35"/>
      <c r="H29" s="35"/>
      <c r="I29" s="35"/>
      <c r="J29" s="35"/>
      <c r="K29" s="35"/>
      <c r="L29" s="16"/>
      <c r="M29" s="20"/>
    </row>
    <row r="30" spans="2:13" x14ac:dyDescent="0.25">
      <c r="B30" s="29"/>
      <c r="C30" s="111">
        <v>5.0999999999999996</v>
      </c>
      <c r="D30" s="139"/>
      <c r="E30" s="139"/>
      <c r="F30" s="16"/>
      <c r="G30" s="34"/>
      <c r="H30" s="35"/>
      <c r="I30" s="34"/>
      <c r="J30" s="35"/>
      <c r="K30" s="34"/>
      <c r="L30" s="16"/>
      <c r="M30" s="20"/>
    </row>
    <row r="31" spans="2:13" ht="6.75" customHeight="1" x14ac:dyDescent="0.25">
      <c r="B31" s="29"/>
      <c r="C31" s="111"/>
      <c r="D31" s="16"/>
      <c r="E31" s="16"/>
      <c r="F31" s="16"/>
      <c r="G31" s="35"/>
      <c r="H31" s="35"/>
      <c r="I31" s="35"/>
      <c r="J31" s="35"/>
      <c r="K31" s="35"/>
      <c r="L31" s="16"/>
      <c r="M31" s="20"/>
    </row>
    <row r="32" spans="2:13" x14ac:dyDescent="0.25">
      <c r="B32" s="29"/>
      <c r="C32" s="111">
        <v>5.1100000000000003</v>
      </c>
      <c r="D32" s="139"/>
      <c r="E32" s="139"/>
      <c r="F32" s="33"/>
      <c r="G32" s="34"/>
      <c r="H32" s="33"/>
      <c r="I32" s="34"/>
      <c r="J32" s="33"/>
      <c r="K32" s="34"/>
      <c r="L32" s="16"/>
      <c r="M32" s="20"/>
    </row>
    <row r="33" spans="2:13" ht="6.75" customHeight="1" x14ac:dyDescent="0.25">
      <c r="B33" s="29"/>
      <c r="C33" s="111"/>
      <c r="D33" s="16"/>
      <c r="E33" s="16"/>
      <c r="F33" s="16"/>
      <c r="G33" s="35"/>
      <c r="H33" s="35"/>
      <c r="I33" s="35"/>
      <c r="J33" s="35"/>
      <c r="K33" s="35"/>
      <c r="L33" s="16"/>
      <c r="M33" s="20"/>
    </row>
    <row r="34" spans="2:13" x14ac:dyDescent="0.25">
      <c r="B34" s="29"/>
      <c r="C34" s="111">
        <v>5.12</v>
      </c>
      <c r="D34" s="139"/>
      <c r="E34" s="139"/>
      <c r="F34" s="16"/>
      <c r="G34" s="34"/>
      <c r="H34" s="35"/>
      <c r="I34" s="34"/>
      <c r="J34" s="35"/>
      <c r="K34" s="34"/>
      <c r="L34" s="16"/>
      <c r="M34" s="20"/>
    </row>
    <row r="35" spans="2:13" ht="6.75" customHeight="1" x14ac:dyDescent="0.25">
      <c r="B35" s="29"/>
      <c r="C35" s="111"/>
      <c r="D35" s="16"/>
      <c r="E35" s="16"/>
      <c r="F35" s="16"/>
      <c r="G35" s="35"/>
      <c r="H35" s="35"/>
      <c r="I35" s="35"/>
      <c r="J35" s="35"/>
      <c r="K35" s="35"/>
      <c r="L35" s="16"/>
      <c r="M35" s="20"/>
    </row>
    <row r="36" spans="2:13" x14ac:dyDescent="0.25">
      <c r="B36" s="29"/>
      <c r="C36" s="111">
        <v>5.13</v>
      </c>
      <c r="D36" s="139"/>
      <c r="E36" s="139"/>
      <c r="F36" s="16"/>
      <c r="G36" s="34"/>
      <c r="H36" s="35"/>
      <c r="I36" s="34"/>
      <c r="J36" s="35"/>
      <c r="K36" s="34"/>
      <c r="L36" s="16"/>
      <c r="M36" s="20"/>
    </row>
    <row r="37" spans="2:13" ht="6" customHeight="1" x14ac:dyDescent="0.25">
      <c r="B37" s="29"/>
      <c r="C37" s="111"/>
      <c r="D37" s="16"/>
      <c r="E37" s="16"/>
      <c r="F37" s="16"/>
      <c r="G37" s="35"/>
      <c r="H37" s="35"/>
      <c r="I37" s="35"/>
      <c r="J37" s="35"/>
      <c r="K37" s="35"/>
      <c r="L37" s="16"/>
      <c r="M37" s="20"/>
    </row>
    <row r="38" spans="2:13" x14ac:dyDescent="0.25">
      <c r="B38" s="29"/>
      <c r="C38" s="111">
        <v>5.14</v>
      </c>
      <c r="D38" s="139"/>
      <c r="E38" s="139"/>
      <c r="F38" s="16"/>
      <c r="G38" s="34"/>
      <c r="H38" s="35"/>
      <c r="I38" s="34"/>
      <c r="J38" s="35"/>
      <c r="K38" s="34"/>
      <c r="L38" s="16"/>
      <c r="M38" s="20"/>
    </row>
    <row r="39" spans="2:13" ht="6" customHeight="1" x14ac:dyDescent="0.25">
      <c r="B39" s="29"/>
      <c r="C39" s="111"/>
      <c r="D39" s="16"/>
      <c r="E39" s="16"/>
      <c r="F39" s="16"/>
      <c r="G39" s="35"/>
      <c r="H39" s="35"/>
      <c r="I39" s="35"/>
      <c r="J39" s="35"/>
      <c r="K39" s="35"/>
      <c r="L39" s="16"/>
      <c r="M39" s="20"/>
    </row>
    <row r="40" spans="2:13" x14ac:dyDescent="0.25">
      <c r="B40" s="29"/>
      <c r="C40" s="111">
        <v>5.15</v>
      </c>
      <c r="D40" s="139"/>
      <c r="E40" s="139"/>
      <c r="F40" s="16"/>
      <c r="G40" s="34"/>
      <c r="H40" s="35"/>
      <c r="I40" s="34"/>
      <c r="J40" s="35"/>
      <c r="K40" s="34"/>
      <c r="L40" s="16"/>
      <c r="M40" s="20"/>
    </row>
    <row r="41" spans="2:13" ht="6" customHeight="1" x14ac:dyDescent="0.25">
      <c r="B41" s="29"/>
      <c r="C41" s="111"/>
      <c r="D41" s="16"/>
      <c r="E41" s="16"/>
      <c r="F41" s="16"/>
      <c r="G41" s="35"/>
      <c r="H41" s="35"/>
      <c r="I41" s="35"/>
      <c r="J41" s="35"/>
      <c r="K41" s="35"/>
      <c r="L41" s="16"/>
      <c r="M41" s="20"/>
    </row>
    <row r="42" spans="2:13" x14ac:dyDescent="0.25">
      <c r="B42" s="29"/>
      <c r="C42" s="111">
        <v>5.16</v>
      </c>
      <c r="D42" s="139"/>
      <c r="E42" s="139"/>
      <c r="F42" s="33"/>
      <c r="G42" s="34"/>
      <c r="H42" s="33"/>
      <c r="I42" s="34"/>
      <c r="J42" s="33"/>
      <c r="K42" s="34"/>
      <c r="L42" s="16"/>
      <c r="M42" s="20"/>
    </row>
    <row r="43" spans="2:13" ht="6.75" customHeight="1" x14ac:dyDescent="0.25">
      <c r="B43" s="29"/>
      <c r="C43" s="111"/>
      <c r="D43" s="16"/>
      <c r="E43" s="16"/>
      <c r="F43" s="16"/>
      <c r="G43" s="35"/>
      <c r="H43" s="35"/>
      <c r="I43" s="35"/>
      <c r="J43" s="35"/>
      <c r="K43" s="35"/>
      <c r="L43" s="16"/>
      <c r="M43" s="20"/>
    </row>
    <row r="44" spans="2:13" x14ac:dyDescent="0.25">
      <c r="B44" s="29"/>
      <c r="C44" s="111">
        <v>5.17</v>
      </c>
      <c r="D44" s="139"/>
      <c r="E44" s="139"/>
      <c r="F44" s="16"/>
      <c r="G44" s="34"/>
      <c r="H44" s="35"/>
      <c r="I44" s="34"/>
      <c r="J44" s="35"/>
      <c r="K44" s="34"/>
      <c r="L44" s="16"/>
      <c r="M44" s="20"/>
    </row>
    <row r="45" spans="2:13" ht="6.75" customHeight="1" x14ac:dyDescent="0.25">
      <c r="B45" s="29"/>
      <c r="C45" s="111"/>
      <c r="D45" s="16"/>
      <c r="E45" s="16"/>
      <c r="F45" s="16"/>
      <c r="G45" s="35"/>
      <c r="H45" s="35"/>
      <c r="I45" s="35"/>
      <c r="J45" s="35"/>
      <c r="K45" s="35"/>
      <c r="L45" s="16"/>
      <c r="M45" s="20"/>
    </row>
    <row r="46" spans="2:13" x14ac:dyDescent="0.25">
      <c r="B46" s="29"/>
      <c r="C46">
        <v>5.18</v>
      </c>
      <c r="D46" s="139"/>
      <c r="E46" s="139"/>
      <c r="F46" s="16"/>
      <c r="G46" s="34"/>
      <c r="H46" s="35"/>
      <c r="I46" s="34"/>
      <c r="J46" s="35"/>
      <c r="K46" s="34"/>
      <c r="L46" s="16"/>
      <c r="M46" s="20"/>
    </row>
    <row r="47" spans="2:13" ht="6" customHeight="1" x14ac:dyDescent="0.25">
      <c r="B47" s="29"/>
      <c r="C47"/>
      <c r="D47" s="16"/>
      <c r="E47" s="16"/>
      <c r="F47" s="16"/>
      <c r="G47" s="35"/>
      <c r="H47" s="35"/>
      <c r="I47" s="35"/>
      <c r="J47" s="35"/>
      <c r="K47" s="35"/>
      <c r="L47" s="16"/>
      <c r="M47" s="20"/>
    </row>
    <row r="48" spans="2:13" x14ac:dyDescent="0.25">
      <c r="B48" s="29"/>
      <c r="C48">
        <v>5.19</v>
      </c>
      <c r="D48" s="139"/>
      <c r="E48" s="139"/>
      <c r="F48" s="16"/>
      <c r="G48" s="34"/>
      <c r="H48" s="35"/>
      <c r="I48" s="34"/>
      <c r="J48" s="35"/>
      <c r="K48" s="34"/>
      <c r="L48" s="16"/>
      <c r="M48" s="20"/>
    </row>
    <row r="49" spans="1:256" ht="6" customHeight="1" x14ac:dyDescent="0.25">
      <c r="B49" s="29"/>
      <c r="C49" s="111"/>
      <c r="D49" s="16"/>
      <c r="E49" s="16"/>
      <c r="F49" s="16"/>
      <c r="G49" s="35"/>
      <c r="H49" s="35"/>
      <c r="I49" s="35"/>
      <c r="J49" s="35"/>
      <c r="K49" s="35"/>
      <c r="L49" s="16"/>
      <c r="M49" s="20"/>
    </row>
    <row r="50" spans="1:256" x14ac:dyDescent="0.25">
      <c r="B50" s="29"/>
      <c r="C50" s="111">
        <v>5.2</v>
      </c>
      <c r="D50" s="139"/>
      <c r="E50" s="139"/>
      <c r="F50" s="16"/>
      <c r="G50" s="34"/>
      <c r="H50" s="35"/>
      <c r="I50" s="34" t="s">
        <v>460</v>
      </c>
      <c r="J50" s="35"/>
      <c r="K50" s="34"/>
      <c r="L50" s="16"/>
      <c r="M50" s="20"/>
    </row>
    <row r="51" spans="1:256" ht="9" customHeight="1" x14ac:dyDescent="0.25">
      <c r="B51" s="29"/>
      <c r="C51"/>
      <c r="D51" s="37"/>
      <c r="E51" s="38"/>
      <c r="F51" s="38"/>
      <c r="G51" s="35"/>
      <c r="H51" s="35"/>
      <c r="I51" s="35"/>
      <c r="J51" s="35"/>
      <c r="K51" s="35"/>
      <c r="L51" s="16"/>
      <c r="M51" s="20"/>
    </row>
    <row r="52" spans="1:256" x14ac:dyDescent="0.25">
      <c r="B52" s="29"/>
      <c r="C52">
        <v>5.21</v>
      </c>
      <c r="D52" s="28" t="s">
        <v>283</v>
      </c>
      <c r="E52" s="39">
        <f>+G52+I52+K52</f>
        <v>18733</v>
      </c>
      <c r="F52" s="28"/>
      <c r="G52" s="39">
        <f>SUM(G12,G14,G16,G18,G20,G22,G24,G26,G28,G30,G32,G34,G36,G38,G40,G42,G44,G46,G48,G50)</f>
        <v>17468</v>
      </c>
      <c r="H52" s="40"/>
      <c r="I52" s="39">
        <f>SUM(I12,I14,I16,I18,I20,I22,I24,I26,I28,I30,I32,I34,I36,I38,I40,I42,I44,I46,I48,I50)</f>
        <v>0</v>
      </c>
      <c r="J52" s="40"/>
      <c r="K52" s="39">
        <f>SUM(K12,K14,K16,K18,K20,K22,K24,K26,K28,K30,K32,K34,K36,K38,K40,K42,K44,K46,K48,K50)</f>
        <v>1265</v>
      </c>
      <c r="L52" s="16"/>
      <c r="M52" s="20"/>
    </row>
    <row r="53" spans="1:256" ht="8.25" customHeight="1" x14ac:dyDescent="0.25">
      <c r="B53" s="29"/>
      <c r="C53"/>
      <c r="D53" s="16"/>
      <c r="E53" s="16"/>
      <c r="F53" s="16"/>
      <c r="G53" s="35"/>
      <c r="H53" s="35"/>
      <c r="I53" s="35"/>
      <c r="J53" s="35"/>
      <c r="K53" s="35"/>
      <c r="L53" s="16"/>
      <c r="M53" s="20"/>
    </row>
    <row r="54" spans="1:256" x14ac:dyDescent="0.25">
      <c r="B54" s="29"/>
      <c r="C54">
        <v>5.22</v>
      </c>
      <c r="D54" s="16" t="s">
        <v>284</v>
      </c>
      <c r="E54" s="16"/>
      <c r="F54" s="16"/>
      <c r="G54" s="39">
        <f>IF($E$52&gt;0,(G52/$E$52)*100,0)</f>
        <v>93.247210804462711</v>
      </c>
      <c r="H54" s="35"/>
      <c r="I54" s="39">
        <f>IF($E$52&gt;0,(I52/$E$52)*100,0)</f>
        <v>0</v>
      </c>
      <c r="J54" s="35"/>
      <c r="K54" s="39">
        <f>IF($E$52&gt;0,(K52/$E$52)*100,0)</f>
        <v>6.7527891955372867</v>
      </c>
      <c r="L54" s="16"/>
      <c r="M54" s="20"/>
    </row>
    <row r="55" spans="1:256" ht="6" customHeight="1" x14ac:dyDescent="0.25">
      <c r="B55" s="29"/>
      <c r="C55"/>
      <c r="D55" s="16"/>
      <c r="E55" s="16"/>
      <c r="F55" s="16"/>
      <c r="G55" s="35"/>
      <c r="H55" s="35"/>
      <c r="I55" s="35"/>
      <c r="J55" s="35"/>
      <c r="K55" s="35"/>
      <c r="L55" s="16"/>
      <c r="M55" s="20"/>
    </row>
    <row r="56" spans="1:256" x14ac:dyDescent="0.25">
      <c r="B56" s="29"/>
      <c r="C56" s="111">
        <v>5.23</v>
      </c>
      <c r="D56" s="144" t="s">
        <v>285</v>
      </c>
      <c r="E56" s="144"/>
      <c r="F56" s="16"/>
      <c r="G56" s="36">
        <v>93.25</v>
      </c>
      <c r="H56" s="35"/>
      <c r="I56" s="36"/>
      <c r="J56" s="35"/>
      <c r="K56" s="35"/>
      <c r="L56" s="16"/>
      <c r="M56" s="20"/>
    </row>
    <row r="57" spans="1:256" ht="9" customHeight="1" x14ac:dyDescent="0.25">
      <c r="B57" s="29"/>
      <c r="C57"/>
      <c r="D57" s="37"/>
      <c r="E57" s="38"/>
      <c r="F57" s="38"/>
      <c r="G57" s="35"/>
      <c r="H57" s="35"/>
      <c r="I57" s="35"/>
      <c r="J57" s="35"/>
      <c r="K57" s="35"/>
      <c r="L57" s="16"/>
      <c r="M57" s="20"/>
    </row>
    <row r="58" spans="1:256" s="16" customFormat="1" ht="6" customHeight="1" x14ac:dyDescent="0.25">
      <c r="B58" s="29"/>
      <c r="C58" s="7"/>
      <c r="G58" s="35"/>
      <c r="H58" s="35"/>
      <c r="I58" s="35"/>
      <c r="J58" s="35"/>
      <c r="K58" s="35"/>
      <c r="M58" s="20"/>
    </row>
    <row r="59" spans="1:256" s="7" customFormat="1" ht="29.25" customHeight="1" x14ac:dyDescent="0.25">
      <c r="A59" s="16"/>
      <c r="B59" s="122"/>
      <c r="C59" s="138" t="s">
        <v>286</v>
      </c>
      <c r="D59" s="138"/>
      <c r="E59" s="138"/>
      <c r="F59" s="138"/>
      <c r="G59" s="138"/>
      <c r="H59" s="138"/>
      <c r="I59" s="138"/>
      <c r="J59" s="138"/>
      <c r="K59" s="138"/>
      <c r="L59" s="44"/>
      <c r="M59" s="49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</row>
    <row r="60" spans="1:256" ht="7.5" customHeight="1" x14ac:dyDescent="0.25">
      <c r="B60" s="30"/>
      <c r="C60" s="53"/>
      <c r="D60" s="25"/>
      <c r="E60" s="25"/>
      <c r="F60" s="25"/>
      <c r="G60" s="42"/>
      <c r="H60" s="43"/>
      <c r="I60" s="42"/>
      <c r="J60" s="43"/>
      <c r="K60" s="42"/>
      <c r="L60" s="24"/>
      <c r="M60" s="26"/>
    </row>
    <row r="61" spans="1:256" s="118" customFormat="1" ht="21" customHeight="1" x14ac:dyDescent="0.25">
      <c r="A61" s="115"/>
      <c r="B61" s="116"/>
      <c r="C61" s="117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5"/>
    </row>
    <row r="62" spans="1:256" s="118" customFormat="1" hidden="1" x14ac:dyDescent="0.25">
      <c r="C62" s="119"/>
    </row>
    <row r="63" spans="1:256" s="118" customFormat="1" hidden="1" x14ac:dyDescent="0.25">
      <c r="C63" s="119"/>
    </row>
    <row r="64" spans="1:256" s="118" customFormat="1" hidden="1" x14ac:dyDescent="0.25">
      <c r="C64" s="119"/>
    </row>
    <row r="65" spans="3:3" s="118" customFormat="1" hidden="1" x14ac:dyDescent="0.25">
      <c r="C65" s="119"/>
    </row>
    <row r="66" spans="3:3" s="118" customFormat="1" hidden="1" x14ac:dyDescent="0.25">
      <c r="C66" s="119"/>
    </row>
    <row r="67" spans="3:3" s="118" customFormat="1" hidden="1" x14ac:dyDescent="0.25">
      <c r="C67" s="119"/>
    </row>
    <row r="68" spans="3:3" s="118" customFormat="1" hidden="1" x14ac:dyDescent="0.25">
      <c r="C68" s="119"/>
    </row>
    <row r="69" spans="3:3" s="118" customFormat="1" hidden="1" x14ac:dyDescent="0.25">
      <c r="C69" s="119"/>
    </row>
    <row r="70" spans="3:3" s="118" customFormat="1" hidden="1" x14ac:dyDescent="0.25">
      <c r="C70" s="119"/>
    </row>
    <row r="71" spans="3:3" s="118" customFormat="1" hidden="1" x14ac:dyDescent="0.25">
      <c r="C71" s="119"/>
    </row>
    <row r="72" spans="3:3" s="118" customFormat="1" hidden="1" x14ac:dyDescent="0.25">
      <c r="C72" s="119"/>
    </row>
    <row r="73" spans="3:3" s="118" customFormat="1" hidden="1" x14ac:dyDescent="0.25">
      <c r="C73" s="119"/>
    </row>
    <row r="74" spans="3:3" s="118" customFormat="1" hidden="1" x14ac:dyDescent="0.25">
      <c r="C74" s="119"/>
    </row>
    <row r="75" spans="3:3" s="118" customFormat="1" hidden="1" x14ac:dyDescent="0.25">
      <c r="C75" s="119"/>
    </row>
    <row r="76" spans="3:3" s="118" customFormat="1" hidden="1" x14ac:dyDescent="0.25">
      <c r="C76" s="119"/>
    </row>
    <row r="77" spans="3:3" s="118" customFormat="1" hidden="1" x14ac:dyDescent="0.25">
      <c r="C77" s="119"/>
    </row>
    <row r="78" spans="3:3" s="118" customFormat="1" hidden="1" x14ac:dyDescent="0.25">
      <c r="C78" s="119"/>
    </row>
    <row r="79" spans="3:3" s="118" customFormat="1" hidden="1" x14ac:dyDescent="0.25">
      <c r="C79" s="119"/>
    </row>
    <row r="80" spans="3:3" s="118" customFormat="1" hidden="1" x14ac:dyDescent="0.25">
      <c r="C80" s="119"/>
    </row>
    <row r="81" spans="3:3" s="118" customFormat="1" hidden="1" x14ac:dyDescent="0.25">
      <c r="C81" s="119"/>
    </row>
    <row r="82" spans="3:3" s="118" customFormat="1" hidden="1" x14ac:dyDescent="0.25">
      <c r="C82" s="119"/>
    </row>
    <row r="83" spans="3:3" s="118" customFormat="1" hidden="1" x14ac:dyDescent="0.25">
      <c r="C83" s="119"/>
    </row>
    <row r="84" spans="3:3" s="118" customFormat="1" hidden="1" x14ac:dyDescent="0.25">
      <c r="C84" s="119"/>
    </row>
    <row r="85" spans="3:3" s="118" customFormat="1" hidden="1" x14ac:dyDescent="0.25">
      <c r="C85" s="119"/>
    </row>
    <row r="86" spans="3:3" hidden="1" x14ac:dyDescent="0.25"/>
    <row r="87" spans="3:3" hidden="1" x14ac:dyDescent="0.25"/>
    <row r="88" spans="3:3" hidden="1" x14ac:dyDescent="0.25"/>
    <row r="89" spans="3:3" hidden="1" x14ac:dyDescent="0.25"/>
    <row r="90" spans="3:3" hidden="1" x14ac:dyDescent="0.25"/>
    <row r="91" spans="3:3" hidden="1" x14ac:dyDescent="0.25"/>
    <row r="92" spans="3:3" hidden="1" x14ac:dyDescent="0.25"/>
    <row r="93" spans="3:3" hidden="1" x14ac:dyDescent="0.25"/>
    <row r="94" spans="3:3" hidden="1" x14ac:dyDescent="0.25"/>
    <row r="95" spans="3:3" hidden="1" x14ac:dyDescent="0.25"/>
    <row r="96" spans="3:3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65536" spans="1:1" hidden="1" x14ac:dyDescent="0.25">
      <c r="A65536" s="6" t="s">
        <v>287</v>
      </c>
    </row>
  </sheetData>
  <sheetProtection password="DBD3" sheet="1" formatCells="0" formatColumns="0" formatRows="0" insertColumns="0" insertRows="0" insertHyperlinks="0" deleteColumns="0" deleteRows="0" sort="0" autoFilter="0" pivotTables="0"/>
  <mergeCells count="27">
    <mergeCell ref="D20:E20"/>
    <mergeCell ref="K3:L3"/>
    <mergeCell ref="K4:L4"/>
    <mergeCell ref="K5:L5"/>
    <mergeCell ref="C8:G8"/>
    <mergeCell ref="D11:E11"/>
    <mergeCell ref="D12:E12"/>
    <mergeCell ref="D14:E14"/>
    <mergeCell ref="D16:E16"/>
    <mergeCell ref="D18:E18"/>
    <mergeCell ref="D40:E40"/>
    <mergeCell ref="D22:E22"/>
    <mergeCell ref="D24:E24"/>
    <mergeCell ref="D26:E26"/>
    <mergeCell ref="D28:E28"/>
    <mergeCell ref="D30:E30"/>
    <mergeCell ref="D32:E32"/>
    <mergeCell ref="D34:E34"/>
    <mergeCell ref="D36:E36"/>
    <mergeCell ref="D38:E38"/>
    <mergeCell ref="D56:E56"/>
    <mergeCell ref="C59:K59"/>
    <mergeCell ref="D42:E42"/>
    <mergeCell ref="D44:E44"/>
    <mergeCell ref="D46:E46"/>
    <mergeCell ref="D48:E48"/>
    <mergeCell ref="D50:E50"/>
  </mergeCells>
  <phoneticPr fontId="7" type="noConversion"/>
  <printOptions horizontalCentered="1" verticalCentered="1"/>
  <pageMargins left="0.59055118110236227" right="0.6692913385826772" top="0.51181102362204722" bottom="0.51181102362204722" header="0.35433070866141736" footer="0.51181102362204722"/>
  <pageSetup paperSize="9" scale="87" firstPageNumber="0" orientation="landscape" r:id="rId1"/>
  <headerFooter>
    <oddHeader>&amp;C&amp;A&amp;R&amp;"Arial,Grassetto"&amp;11Allegato B9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96"/>
  <sheetViews>
    <sheetView showGridLines="0" tabSelected="1" topLeftCell="A55" zoomScaleNormal="100" zoomScaleSheetLayoutView="100" workbookViewId="0">
      <selection activeCell="G75" sqref="G75:L75"/>
    </sheetView>
  </sheetViews>
  <sheetFormatPr defaultColWidth="0" defaultRowHeight="13.2" x14ac:dyDescent="0.25"/>
  <cols>
    <col min="1" max="1" width="1.88671875" style="6" customWidth="1"/>
    <col min="2" max="2" width="0.88671875" style="6" customWidth="1"/>
    <col min="3" max="3" width="4.6640625" style="1" customWidth="1"/>
    <col min="4" max="4" width="10.109375" style="6" customWidth="1"/>
    <col min="5" max="5" width="9" style="6" customWidth="1"/>
    <col min="6" max="6" width="19.88671875" style="6" customWidth="1"/>
    <col min="7" max="7" width="6.33203125" style="6" customWidth="1"/>
    <col min="8" max="8" width="0.6640625" style="6" customWidth="1"/>
    <col min="9" max="11" width="9" style="6" customWidth="1"/>
    <col min="12" max="12" width="9.44140625" style="6" customWidth="1"/>
    <col min="13" max="13" width="0.6640625" style="6" customWidth="1"/>
    <col min="14" max="14" width="23.6640625" style="6" customWidth="1"/>
    <col min="15" max="15" width="0.5546875" style="6" customWidth="1"/>
    <col min="16" max="16" width="12.44140625" style="6" customWidth="1"/>
    <col min="17" max="16384" width="0" style="6" hidden="1"/>
  </cols>
  <sheetData>
    <row r="1" spans="1:256" ht="3.75" customHeight="1" x14ac:dyDescent="0.25"/>
    <row r="2" spans="1:256" s="16" customFormat="1" ht="4.5" customHeight="1" x14ac:dyDescent="0.25">
      <c r="A2" s="6"/>
      <c r="B2" s="122"/>
      <c r="C2" s="54"/>
      <c r="D2" s="44"/>
      <c r="E2" s="44"/>
      <c r="F2" s="44"/>
      <c r="G2" s="44"/>
      <c r="H2" s="44"/>
      <c r="I2" s="44"/>
      <c r="J2" s="44"/>
      <c r="K2" s="122"/>
      <c r="L2" s="44"/>
      <c r="M2" s="44"/>
      <c r="N2" s="44"/>
      <c r="O2" s="49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spans="1:256" s="16" customFormat="1" x14ac:dyDescent="0.25">
      <c r="A3" s="6"/>
      <c r="B3" s="29"/>
      <c r="C3" s="6"/>
      <c r="D3" s="125" t="s">
        <v>14</v>
      </c>
      <c r="E3" s="28" t="s">
        <v>15</v>
      </c>
      <c r="F3" s="6"/>
      <c r="G3" s="28"/>
      <c r="I3" s="17"/>
      <c r="K3" s="18" t="s">
        <v>16</v>
      </c>
      <c r="L3" s="128" t="str">
        <f>'1.1 CONTO ECONOMICO ANTE'!$K$3</f>
        <v>Cant. Conegliano e Vittorio V.to</v>
      </c>
      <c r="M3" s="128"/>
      <c r="N3" s="128"/>
      <c r="O3" s="127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 s="16" customFormat="1" x14ac:dyDescent="0.25">
      <c r="A4" s="6"/>
      <c r="B4" s="29"/>
      <c r="C4" s="31"/>
      <c r="D4" s="125" t="s">
        <v>17</v>
      </c>
      <c r="E4" s="28" t="s">
        <v>18</v>
      </c>
      <c r="F4" s="6"/>
      <c r="G4" s="28"/>
      <c r="K4" s="18"/>
      <c r="L4" s="147" t="str">
        <f>IF('1.1 CONTO ECONOMICO ANTE'!L4:M4&lt;&gt;"",'1.1 CONTO ECONOMICO ANTE'!$K$4,"")</f>
        <v/>
      </c>
      <c r="M4" s="147"/>
      <c r="N4" s="147" t="str">
        <f>IF('1.1 CONTO ECONOMICO ANTE'!N4:O4&lt;&gt;"",'1.1 CONTO ECONOMICO ANTE'!$K$4,"")</f>
        <v/>
      </c>
      <c r="O4" s="20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spans="1:256" s="16" customFormat="1" x14ac:dyDescent="0.25">
      <c r="A5" s="6"/>
      <c r="B5" s="29"/>
      <c r="C5" s="31"/>
      <c r="E5" s="28" t="s">
        <v>20</v>
      </c>
      <c r="F5" s="6"/>
      <c r="G5" s="28"/>
      <c r="K5" s="18" t="s">
        <v>21</v>
      </c>
      <c r="L5" s="128" t="str">
        <f>'1.1 CONTO ECONOMICO ANTE'!K5</f>
        <v>00190690263</v>
      </c>
      <c r="M5" s="128"/>
      <c r="N5" s="128"/>
      <c r="O5" s="20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spans="1:256" s="16" customFormat="1" ht="4.5" customHeight="1" x14ac:dyDescent="0.25">
      <c r="A6" s="6"/>
      <c r="B6" s="30"/>
      <c r="C6" s="53"/>
      <c r="D6" s="24"/>
      <c r="E6" s="25"/>
      <c r="F6" s="25"/>
      <c r="G6" s="25"/>
      <c r="H6" s="24"/>
      <c r="I6" s="24"/>
      <c r="J6" s="24"/>
      <c r="K6" s="18"/>
      <c r="L6" s="123"/>
      <c r="M6" s="123"/>
      <c r="N6" s="123"/>
      <c r="O6" s="20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spans="1:256" s="16" customFormat="1" ht="3.75" customHeight="1" x14ac:dyDescent="0.25">
      <c r="A7" s="6"/>
      <c r="B7" s="29"/>
      <c r="C7" s="31"/>
      <c r="E7" s="28"/>
      <c r="F7" s="28"/>
      <c r="G7" s="28"/>
      <c r="K7" s="18"/>
      <c r="L7" s="123"/>
      <c r="M7" s="123"/>
      <c r="N7" s="123"/>
      <c r="O7" s="20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spans="1:256" s="16" customFormat="1" ht="12" customHeight="1" x14ac:dyDescent="0.25">
      <c r="A8" s="6"/>
      <c r="B8" s="29"/>
      <c r="C8" s="28" t="s">
        <v>288</v>
      </c>
      <c r="E8" s="6"/>
      <c r="F8" s="28"/>
      <c r="G8" s="28"/>
      <c r="K8" s="18"/>
      <c r="L8" s="123"/>
      <c r="M8" s="123"/>
      <c r="N8" s="123"/>
      <c r="O8" s="20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spans="1:256" s="16" customFormat="1" ht="2.25" customHeight="1" x14ac:dyDescent="0.25">
      <c r="A9" s="6"/>
      <c r="B9" s="30"/>
      <c r="C9" s="53"/>
      <c r="D9" s="25"/>
      <c r="E9" s="25"/>
      <c r="F9" s="25"/>
      <c r="G9" s="25"/>
      <c r="H9" s="24"/>
      <c r="I9" s="24"/>
      <c r="J9" s="24"/>
      <c r="K9" s="30"/>
      <c r="L9" s="24"/>
      <c r="M9" s="24"/>
      <c r="N9" s="24"/>
      <c r="O9" s="2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spans="1:256" ht="3" customHeight="1" x14ac:dyDescent="0.25">
      <c r="B10" s="29"/>
      <c r="C10" s="31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20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</row>
    <row r="11" spans="1:256" x14ac:dyDescent="0.25">
      <c r="B11" s="29"/>
      <c r="J11" s="125" t="s">
        <v>289</v>
      </c>
      <c r="N11" s="6" t="s">
        <v>290</v>
      </c>
      <c r="O11" s="20"/>
    </row>
    <row r="12" spans="1:256" ht="3" customHeight="1" x14ac:dyDescent="0.25">
      <c r="B12" s="29"/>
      <c r="J12" s="125"/>
      <c r="O12" s="20"/>
    </row>
    <row r="13" spans="1:256" x14ac:dyDescent="0.25">
      <c r="B13" s="29"/>
      <c r="C13" s="31" t="s">
        <v>291</v>
      </c>
      <c r="D13" s="16" t="s">
        <v>292</v>
      </c>
      <c r="E13" s="16"/>
      <c r="F13" s="16"/>
      <c r="G13" s="145"/>
      <c r="H13" s="145"/>
      <c r="I13" s="145"/>
      <c r="J13" s="145"/>
      <c r="K13" s="145"/>
      <c r="L13" s="145"/>
      <c r="M13" s="16"/>
      <c r="N13" s="36"/>
      <c r="O13" s="20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</row>
    <row r="14" spans="1:256" ht="3.75" customHeight="1" x14ac:dyDescent="0.25">
      <c r="B14" s="29"/>
      <c r="C14" s="31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35"/>
      <c r="O14" s="20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</row>
    <row r="15" spans="1:256" x14ac:dyDescent="0.25">
      <c r="B15" s="29"/>
      <c r="C15" s="31" t="s">
        <v>293</v>
      </c>
      <c r="D15" s="16" t="s">
        <v>294</v>
      </c>
      <c r="E15" s="16"/>
      <c r="F15" s="16"/>
      <c r="G15" s="145"/>
      <c r="H15" s="145"/>
      <c r="I15" s="145"/>
      <c r="J15" s="145"/>
      <c r="K15" s="145"/>
      <c r="L15" s="145"/>
      <c r="M15" s="16"/>
      <c r="N15" s="36"/>
      <c r="O15" s="20"/>
    </row>
    <row r="16" spans="1:256" ht="3.75" customHeight="1" x14ac:dyDescent="0.25">
      <c r="B16" s="29"/>
      <c r="C16" s="31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35"/>
      <c r="O16" s="20"/>
    </row>
    <row r="17" spans="2:18" ht="12.75" customHeight="1" x14ac:dyDescent="0.25">
      <c r="B17" s="29"/>
      <c r="C17" s="31" t="s">
        <v>295</v>
      </c>
      <c r="D17" s="16" t="s">
        <v>296</v>
      </c>
      <c r="E17" s="16"/>
      <c r="F17" s="16"/>
      <c r="G17" s="145"/>
      <c r="H17" s="145"/>
      <c r="I17" s="145"/>
      <c r="J17" s="145"/>
      <c r="K17" s="145"/>
      <c r="L17" s="145"/>
      <c r="M17" s="16"/>
      <c r="N17" s="36"/>
      <c r="O17" s="20"/>
    </row>
    <row r="18" spans="2:18" ht="3" customHeight="1" x14ac:dyDescent="0.25">
      <c r="B18" s="29"/>
      <c r="C18" s="31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35"/>
      <c r="O18" s="20"/>
    </row>
    <row r="19" spans="2:18" x14ac:dyDescent="0.25">
      <c r="B19" s="29"/>
      <c r="C19" s="31" t="s">
        <v>297</v>
      </c>
      <c r="D19" s="16" t="s">
        <v>298</v>
      </c>
      <c r="E19" s="16"/>
      <c r="F19" s="16"/>
      <c r="G19" s="145"/>
      <c r="H19" s="145"/>
      <c r="I19" s="145"/>
      <c r="J19" s="145"/>
      <c r="K19" s="145"/>
      <c r="L19" s="145"/>
      <c r="M19" s="16"/>
      <c r="N19" s="36"/>
      <c r="O19" s="20"/>
    </row>
    <row r="20" spans="2:18" ht="3.75" customHeight="1" x14ac:dyDescent="0.25">
      <c r="B20" s="29"/>
      <c r="C20" s="31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35"/>
      <c r="O20" s="20"/>
    </row>
    <row r="21" spans="2:18" x14ac:dyDescent="0.25">
      <c r="B21" s="29"/>
      <c r="C21" s="31" t="s">
        <v>299</v>
      </c>
      <c r="D21" s="16" t="s">
        <v>300</v>
      </c>
      <c r="E21" s="16"/>
      <c r="F21" s="16"/>
      <c r="G21" s="145"/>
      <c r="H21" s="145"/>
      <c r="I21" s="145"/>
      <c r="J21" s="145"/>
      <c r="K21" s="145"/>
      <c r="L21" s="145"/>
      <c r="M21" s="16"/>
      <c r="N21" s="36"/>
      <c r="O21" s="20"/>
    </row>
    <row r="22" spans="2:18" ht="4.5" customHeight="1" x14ac:dyDescent="0.25">
      <c r="B22" s="29"/>
      <c r="C22" s="31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35"/>
      <c r="O22" s="20"/>
    </row>
    <row r="23" spans="2:18" x14ac:dyDescent="0.25">
      <c r="B23" s="29"/>
      <c r="C23" s="31" t="s">
        <v>301</v>
      </c>
      <c r="D23" s="16" t="s">
        <v>302</v>
      </c>
      <c r="E23" s="16"/>
      <c r="F23" s="16"/>
      <c r="G23" s="145"/>
      <c r="H23" s="145"/>
      <c r="I23" s="145"/>
      <c r="J23" s="145"/>
      <c r="K23" s="145"/>
      <c r="L23" s="145"/>
      <c r="M23" s="16"/>
      <c r="N23" s="36"/>
      <c r="O23" s="20"/>
    </row>
    <row r="24" spans="2:18" ht="4.5" customHeight="1" x14ac:dyDescent="0.25">
      <c r="B24" s="29"/>
      <c r="C24" s="31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35"/>
      <c r="O24" s="20"/>
    </row>
    <row r="25" spans="2:18" x14ac:dyDescent="0.25">
      <c r="B25" s="29"/>
      <c r="C25" s="1" t="s">
        <v>303</v>
      </c>
      <c r="D25" s="16" t="s">
        <v>302</v>
      </c>
      <c r="E25" s="16"/>
      <c r="F25" s="16"/>
      <c r="G25" s="145"/>
      <c r="H25" s="145"/>
      <c r="I25" s="145"/>
      <c r="J25" s="145"/>
      <c r="K25" s="145"/>
      <c r="L25" s="145"/>
      <c r="M25" s="16"/>
      <c r="N25" s="36"/>
      <c r="O25" s="20"/>
      <c r="Q25" s="124">
        <f>--N91--N15</f>
        <v>536000</v>
      </c>
      <c r="R25" s="6" t="e">
        <f>IF((Q25=Q27),"S","N")</f>
        <v>#VALUE!</v>
      </c>
    </row>
    <row r="26" spans="2:18" ht="3.75" customHeight="1" x14ac:dyDescent="0.25">
      <c r="B26" s="29"/>
      <c r="C26" s="31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35"/>
      <c r="O26" s="20"/>
    </row>
    <row r="27" spans="2:18" x14ac:dyDescent="0.25">
      <c r="B27" s="29"/>
      <c r="C27" s="120" t="s">
        <v>304</v>
      </c>
      <c r="D27" s="28" t="s">
        <v>305</v>
      </c>
      <c r="E27" s="16"/>
      <c r="F27" s="16"/>
      <c r="G27" s="16"/>
      <c r="H27" s="16"/>
      <c r="I27" s="16"/>
      <c r="J27" s="16"/>
      <c r="K27" s="16"/>
      <c r="L27" s="16"/>
      <c r="M27" s="16"/>
      <c r="N27" s="58">
        <f>SUM(N25,N23,N21,N19,N17,N15,N13)</f>
        <v>0</v>
      </c>
      <c r="O27" s="20"/>
      <c r="Q27" s="124" t="e">
        <v>#VALUE!</v>
      </c>
    </row>
    <row r="28" spans="2:18" ht="4.5" customHeight="1" x14ac:dyDescent="0.25">
      <c r="B28" s="29"/>
      <c r="C28" s="31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35"/>
      <c r="O28" s="20"/>
    </row>
    <row r="29" spans="2:18" x14ac:dyDescent="0.25">
      <c r="B29" s="29"/>
      <c r="C29" s="31" t="s">
        <v>306</v>
      </c>
      <c r="D29" s="16" t="s">
        <v>307</v>
      </c>
      <c r="E29" s="16"/>
      <c r="F29" s="16"/>
      <c r="G29" s="145"/>
      <c r="H29" s="145"/>
      <c r="I29" s="145"/>
      <c r="J29" s="145"/>
      <c r="K29" s="145"/>
      <c r="L29" s="145"/>
      <c r="M29" s="16"/>
      <c r="N29" s="36"/>
      <c r="O29" s="20"/>
    </row>
    <row r="30" spans="2:18" ht="5.25" customHeight="1" x14ac:dyDescent="0.25">
      <c r="B30" s="29"/>
      <c r="C30" s="31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35"/>
      <c r="O30" s="20"/>
    </row>
    <row r="31" spans="2:18" x14ac:dyDescent="0.25">
      <c r="B31" s="29"/>
      <c r="C31" s="31" t="s">
        <v>308</v>
      </c>
      <c r="D31" s="16" t="s">
        <v>309</v>
      </c>
      <c r="E31" s="16"/>
      <c r="F31" s="16"/>
      <c r="G31" s="145"/>
      <c r="H31" s="145"/>
      <c r="I31" s="145"/>
      <c r="J31" s="145"/>
      <c r="K31" s="145"/>
      <c r="L31" s="145"/>
      <c r="M31" s="16"/>
      <c r="N31" s="36"/>
      <c r="O31" s="20"/>
    </row>
    <row r="32" spans="2:18" ht="5.25" customHeight="1" x14ac:dyDescent="0.25">
      <c r="B32" s="29"/>
      <c r="C32" s="31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35"/>
      <c r="O32" s="20"/>
    </row>
    <row r="33" spans="2:17" x14ac:dyDescent="0.25">
      <c r="B33" s="29"/>
      <c r="C33" s="31" t="s">
        <v>310</v>
      </c>
      <c r="D33" s="16" t="s">
        <v>311</v>
      </c>
      <c r="E33" s="16"/>
      <c r="F33" s="16"/>
      <c r="G33" s="145"/>
      <c r="H33" s="145"/>
      <c r="I33" s="145"/>
      <c r="J33" s="145"/>
      <c r="K33" s="145"/>
      <c r="L33" s="145"/>
      <c r="M33" s="16"/>
      <c r="N33" s="36"/>
      <c r="O33" s="20"/>
    </row>
    <row r="34" spans="2:17" ht="4.5" customHeight="1" x14ac:dyDescent="0.25">
      <c r="B34" s="29"/>
      <c r="C34" s="31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35"/>
      <c r="O34" s="20"/>
    </row>
    <row r="35" spans="2:17" x14ac:dyDescent="0.25">
      <c r="B35" s="29"/>
      <c r="C35" s="31" t="s">
        <v>312</v>
      </c>
      <c r="D35" s="16" t="s">
        <v>313</v>
      </c>
      <c r="E35" s="16"/>
      <c r="F35" s="16"/>
      <c r="G35" s="145"/>
      <c r="H35" s="145"/>
      <c r="I35" s="145"/>
      <c r="J35" s="145"/>
      <c r="K35" s="145"/>
      <c r="L35" s="145"/>
      <c r="M35" s="16"/>
      <c r="N35" s="36"/>
      <c r="O35" s="20"/>
    </row>
    <row r="36" spans="2:17" ht="4.5" customHeight="1" x14ac:dyDescent="0.25">
      <c r="B36" s="29"/>
      <c r="C36" s="31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35"/>
      <c r="O36" s="20"/>
    </row>
    <row r="37" spans="2:17" x14ac:dyDescent="0.25">
      <c r="B37" s="29"/>
      <c r="C37" s="120" t="s">
        <v>314</v>
      </c>
      <c r="D37" s="28" t="s">
        <v>315</v>
      </c>
      <c r="E37" s="16"/>
      <c r="F37" s="16"/>
      <c r="G37" s="16"/>
      <c r="H37" s="16"/>
      <c r="I37" s="16"/>
      <c r="J37" s="16"/>
      <c r="K37" s="16"/>
      <c r="L37" s="16"/>
      <c r="M37" s="16"/>
      <c r="N37" s="58">
        <f>SUM(N29,N31,N33,N35)</f>
        <v>0</v>
      </c>
      <c r="O37" s="20"/>
      <c r="Q37" s="124" t="e">
        <v>#VALUE!</v>
      </c>
    </row>
    <row r="38" spans="2:17" ht="4.5" customHeight="1" x14ac:dyDescent="0.25">
      <c r="B38" s="29"/>
      <c r="C38" s="31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35"/>
      <c r="O38" s="20"/>
    </row>
    <row r="39" spans="2:17" x14ac:dyDescent="0.25">
      <c r="B39" s="29"/>
      <c r="C39" s="31" t="s">
        <v>316</v>
      </c>
      <c r="D39" s="16" t="s">
        <v>317</v>
      </c>
      <c r="E39" s="16"/>
      <c r="F39" s="16"/>
      <c r="G39" s="145" t="s">
        <v>318</v>
      </c>
      <c r="H39" s="145"/>
      <c r="I39" s="145"/>
      <c r="J39" s="145"/>
      <c r="K39" s="145"/>
      <c r="L39" s="145"/>
      <c r="M39" s="16"/>
      <c r="N39" s="36"/>
      <c r="O39" s="20"/>
    </row>
    <row r="40" spans="2:17" ht="5.25" customHeight="1" x14ac:dyDescent="0.25">
      <c r="B40" s="29"/>
      <c r="C40" s="31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35"/>
      <c r="O40" s="20"/>
    </row>
    <row r="41" spans="2:17" x14ac:dyDescent="0.25">
      <c r="B41" s="29"/>
      <c r="C41" s="31" t="s">
        <v>319</v>
      </c>
      <c r="D41" s="16" t="s">
        <v>317</v>
      </c>
      <c r="E41" s="16"/>
      <c r="F41" s="16"/>
      <c r="G41" s="145" t="s">
        <v>318</v>
      </c>
      <c r="H41" s="145"/>
      <c r="I41" s="145"/>
      <c r="J41" s="145"/>
      <c r="K41" s="145"/>
      <c r="L41" s="145"/>
      <c r="M41" s="16"/>
      <c r="N41" s="36"/>
      <c r="O41" s="20"/>
    </row>
    <row r="42" spans="2:17" ht="4.5" customHeight="1" x14ac:dyDescent="0.25">
      <c r="B42" s="29"/>
      <c r="C42" s="31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35"/>
      <c r="O42" s="20"/>
    </row>
    <row r="43" spans="2:17" x14ac:dyDescent="0.25">
      <c r="B43" s="29"/>
      <c r="C43" s="31" t="s">
        <v>320</v>
      </c>
      <c r="D43" s="16" t="s">
        <v>321</v>
      </c>
      <c r="E43" s="16"/>
      <c r="F43" s="16"/>
      <c r="G43" s="145" t="s">
        <v>318</v>
      </c>
      <c r="H43" s="145"/>
      <c r="I43" s="145"/>
      <c r="J43" s="145"/>
      <c r="K43" s="145"/>
      <c r="L43" s="145"/>
      <c r="M43" s="16"/>
      <c r="N43" s="36"/>
      <c r="O43" s="20"/>
    </row>
    <row r="44" spans="2:17" ht="4.5" customHeight="1" x14ac:dyDescent="0.25">
      <c r="B44" s="29"/>
      <c r="C44" s="31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35"/>
      <c r="O44" s="20"/>
    </row>
    <row r="45" spans="2:17" x14ac:dyDescent="0.25">
      <c r="B45" s="29"/>
      <c r="C45" s="31" t="s">
        <v>322</v>
      </c>
      <c r="D45" s="16" t="s">
        <v>321</v>
      </c>
      <c r="E45" s="16"/>
      <c r="F45" s="16"/>
      <c r="G45" s="145" t="s">
        <v>318</v>
      </c>
      <c r="H45" s="145"/>
      <c r="I45" s="145"/>
      <c r="J45" s="145"/>
      <c r="K45" s="145"/>
      <c r="L45" s="145"/>
      <c r="M45" s="16"/>
      <c r="N45" s="36"/>
      <c r="O45" s="20"/>
    </row>
    <row r="46" spans="2:17" ht="4.5" customHeight="1" x14ac:dyDescent="0.25">
      <c r="B46" s="29"/>
      <c r="C46" s="31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35"/>
      <c r="O46" s="20"/>
    </row>
    <row r="47" spans="2:17" x14ac:dyDescent="0.25">
      <c r="B47" s="29"/>
      <c r="C47" s="120" t="s">
        <v>323</v>
      </c>
      <c r="D47" s="28" t="s">
        <v>324</v>
      </c>
      <c r="E47" s="16"/>
      <c r="F47" s="16"/>
      <c r="G47" s="16"/>
      <c r="H47" s="16"/>
      <c r="I47" s="16"/>
      <c r="J47" s="16"/>
      <c r="K47" s="16"/>
      <c r="L47" s="16"/>
      <c r="M47" s="16"/>
      <c r="N47" s="58">
        <f>SUM(N39,N41,N43,N45)</f>
        <v>0</v>
      </c>
      <c r="O47" s="20"/>
      <c r="Q47" s="124" t="e">
        <v>#VALUE!</v>
      </c>
    </row>
    <row r="48" spans="2:17" ht="4.5" customHeight="1" x14ac:dyDescent="0.25">
      <c r="B48" s="29"/>
      <c r="C48" s="31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35"/>
      <c r="O48" s="20"/>
    </row>
    <row r="49" spans="2:17" x14ac:dyDescent="0.25">
      <c r="B49" s="29"/>
      <c r="C49" s="31" t="s">
        <v>325</v>
      </c>
      <c r="D49" s="16" t="s">
        <v>326</v>
      </c>
      <c r="E49" s="16"/>
      <c r="F49" s="16"/>
      <c r="G49" s="145"/>
      <c r="H49" s="145"/>
      <c r="I49" s="145"/>
      <c r="J49" s="145"/>
      <c r="K49" s="145"/>
      <c r="L49" s="145"/>
      <c r="M49" s="16"/>
      <c r="N49" s="36"/>
      <c r="O49" s="20"/>
    </row>
    <row r="50" spans="2:17" ht="4.5" customHeight="1" x14ac:dyDescent="0.25">
      <c r="B50" s="29"/>
      <c r="C50" s="31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35"/>
      <c r="O50" s="20"/>
    </row>
    <row r="51" spans="2:17" x14ac:dyDescent="0.25">
      <c r="B51" s="29"/>
      <c r="C51" s="31" t="s">
        <v>327</v>
      </c>
      <c r="D51" s="16" t="s">
        <v>326</v>
      </c>
      <c r="E51" s="16"/>
      <c r="F51" s="16"/>
      <c r="G51" s="145"/>
      <c r="H51" s="145"/>
      <c r="I51" s="145"/>
      <c r="J51" s="145"/>
      <c r="K51" s="145"/>
      <c r="L51" s="145"/>
      <c r="M51" s="16"/>
      <c r="N51" s="36"/>
      <c r="O51" s="20"/>
    </row>
    <row r="52" spans="2:17" ht="4.5" customHeight="1" x14ac:dyDescent="0.25">
      <c r="B52" s="29"/>
      <c r="C52" s="31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35"/>
      <c r="O52" s="20"/>
    </row>
    <row r="53" spans="2:17" x14ac:dyDescent="0.25">
      <c r="B53" s="29"/>
      <c r="C53" s="120" t="s">
        <v>328</v>
      </c>
      <c r="D53" s="74" t="s">
        <v>326</v>
      </c>
      <c r="E53" s="16"/>
      <c r="F53" s="16"/>
      <c r="G53" s="16"/>
      <c r="H53" s="16"/>
      <c r="I53" s="16"/>
      <c r="J53" s="16"/>
      <c r="K53" s="16"/>
      <c r="L53" s="16"/>
      <c r="M53" s="16"/>
      <c r="N53" s="58">
        <f>+N49+N51</f>
        <v>0</v>
      </c>
      <c r="O53" s="20"/>
      <c r="Q53" s="124" t="e">
        <v>#VALUE!</v>
      </c>
    </row>
    <row r="54" spans="2:17" ht="4.5" customHeight="1" x14ac:dyDescent="0.25">
      <c r="B54" s="29"/>
      <c r="C54" s="31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35"/>
      <c r="O54" s="20"/>
    </row>
    <row r="55" spans="2:17" x14ac:dyDescent="0.25">
      <c r="B55" s="29"/>
      <c r="C55" s="31" t="s">
        <v>329</v>
      </c>
      <c r="D55" s="16" t="s">
        <v>330</v>
      </c>
      <c r="E55" s="16"/>
      <c r="F55" s="16"/>
      <c r="G55" s="145"/>
      <c r="H55" s="145"/>
      <c r="I55" s="145"/>
      <c r="J55" s="145"/>
      <c r="K55" s="145"/>
      <c r="L55" s="145"/>
      <c r="M55" s="16"/>
      <c r="N55" s="36"/>
      <c r="O55" s="20"/>
    </row>
    <row r="56" spans="2:17" ht="3.75" customHeight="1" x14ac:dyDescent="0.25">
      <c r="B56" s="29"/>
      <c r="C56" s="31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35"/>
      <c r="O56" s="20"/>
    </row>
    <row r="57" spans="2:17" x14ac:dyDescent="0.25">
      <c r="B57" s="29"/>
      <c r="C57" s="31" t="s">
        <v>331</v>
      </c>
      <c r="D57" s="16" t="s">
        <v>330</v>
      </c>
      <c r="E57" s="16"/>
      <c r="F57" s="16"/>
      <c r="G57" s="145"/>
      <c r="H57" s="145"/>
      <c r="I57" s="145"/>
      <c r="J57" s="145"/>
      <c r="K57" s="145"/>
      <c r="L57" s="145"/>
      <c r="M57" s="16"/>
      <c r="N57" s="36"/>
      <c r="O57" s="20"/>
      <c r="Q57" s="124" t="e">
        <v>#VALUE!</v>
      </c>
    </row>
    <row r="58" spans="2:17" ht="4.5" customHeight="1" x14ac:dyDescent="0.25">
      <c r="B58" s="29"/>
      <c r="C58" s="31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35"/>
      <c r="O58" s="20"/>
    </row>
    <row r="59" spans="2:17" x14ac:dyDescent="0.25">
      <c r="B59" s="29"/>
      <c r="C59" s="120" t="s">
        <v>332</v>
      </c>
      <c r="D59" s="74" t="s">
        <v>330</v>
      </c>
      <c r="E59" s="16"/>
      <c r="F59" s="16"/>
      <c r="G59" s="16"/>
      <c r="H59" s="16"/>
      <c r="I59" s="16"/>
      <c r="J59" s="16"/>
      <c r="K59" s="16"/>
      <c r="L59" s="16"/>
      <c r="M59" s="16"/>
      <c r="N59" s="58">
        <f>+N55+N57</f>
        <v>0</v>
      </c>
      <c r="O59" s="20"/>
    </row>
    <row r="60" spans="2:17" ht="3.75" customHeight="1" x14ac:dyDescent="0.25">
      <c r="B60" s="29"/>
      <c r="C60" s="31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35"/>
      <c r="O60" s="20"/>
    </row>
    <row r="61" spans="2:17" x14ac:dyDescent="0.25">
      <c r="B61" s="29"/>
      <c r="C61" s="31" t="s">
        <v>333</v>
      </c>
      <c r="D61" s="16" t="s">
        <v>334</v>
      </c>
      <c r="E61" s="16"/>
      <c r="F61" s="16"/>
      <c r="G61" s="145"/>
      <c r="H61" s="145"/>
      <c r="I61" s="145"/>
      <c r="J61" s="145"/>
      <c r="K61" s="145"/>
      <c r="L61" s="145"/>
      <c r="M61" s="16"/>
      <c r="N61" s="36"/>
      <c r="O61" s="20"/>
    </row>
    <row r="62" spans="2:17" ht="4.5" customHeight="1" x14ac:dyDescent="0.25">
      <c r="B62" s="29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35"/>
      <c r="O62" s="20"/>
    </row>
    <row r="63" spans="2:17" x14ac:dyDescent="0.25">
      <c r="B63" s="29"/>
      <c r="C63" s="31" t="s">
        <v>335</v>
      </c>
      <c r="D63" s="16" t="s">
        <v>336</v>
      </c>
      <c r="E63" s="16"/>
      <c r="F63" s="16"/>
      <c r="G63" s="145"/>
      <c r="H63" s="145"/>
      <c r="I63" s="145"/>
      <c r="J63" s="145"/>
      <c r="K63" s="145"/>
      <c r="L63" s="145"/>
      <c r="M63" s="16"/>
      <c r="N63" s="36"/>
      <c r="O63" s="20"/>
    </row>
    <row r="64" spans="2:17" ht="3" customHeight="1" x14ac:dyDescent="0.25">
      <c r="B64" s="29"/>
      <c r="C64" s="31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35"/>
      <c r="O64" s="20"/>
    </row>
    <row r="65" spans="2:17" x14ac:dyDescent="0.25">
      <c r="B65" s="29"/>
      <c r="C65" s="31" t="s">
        <v>337</v>
      </c>
      <c r="D65" s="16" t="s">
        <v>338</v>
      </c>
      <c r="E65" s="16"/>
      <c r="F65" s="16"/>
      <c r="G65" s="145" t="s">
        <v>471</v>
      </c>
      <c r="H65" s="145"/>
      <c r="I65" s="145"/>
      <c r="J65" s="145"/>
      <c r="K65" s="145"/>
      <c r="L65" s="145"/>
      <c r="M65" s="16"/>
      <c r="N65" s="36">
        <v>186000</v>
      </c>
      <c r="O65" s="20"/>
    </row>
    <row r="66" spans="2:17" ht="3.75" customHeight="1" x14ac:dyDescent="0.25">
      <c r="B66" s="29"/>
      <c r="C66" s="31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35"/>
      <c r="O66" s="20"/>
    </row>
    <row r="67" spans="2:17" x14ac:dyDescent="0.25">
      <c r="B67" s="29"/>
      <c r="C67" s="31" t="s">
        <v>339</v>
      </c>
      <c r="D67" s="16" t="s">
        <v>340</v>
      </c>
      <c r="E67" s="16"/>
      <c r="F67" s="16"/>
      <c r="G67" s="145"/>
      <c r="H67" s="145"/>
      <c r="I67" s="145"/>
      <c r="J67" s="145"/>
      <c r="K67" s="145"/>
      <c r="L67" s="145"/>
      <c r="M67" s="16"/>
      <c r="N67" s="36"/>
      <c r="O67" s="20"/>
      <c r="Q67" s="124" t="e">
        <v>#VALUE!</v>
      </c>
    </row>
    <row r="68" spans="2:17" ht="4.5" customHeight="1" x14ac:dyDescent="0.25">
      <c r="B68" s="29"/>
      <c r="C68" s="31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35"/>
      <c r="O68" s="20"/>
    </row>
    <row r="69" spans="2:17" x14ac:dyDescent="0.25">
      <c r="B69" s="29"/>
      <c r="C69" s="31" t="s">
        <v>341</v>
      </c>
      <c r="D69" s="16" t="s">
        <v>342</v>
      </c>
      <c r="E69" s="16"/>
      <c r="F69" s="16"/>
      <c r="G69" s="145"/>
      <c r="H69" s="145"/>
      <c r="I69" s="145"/>
      <c r="J69" s="145"/>
      <c r="K69" s="145"/>
      <c r="L69" s="145"/>
      <c r="M69" s="16"/>
      <c r="N69" s="36"/>
      <c r="O69" s="20"/>
    </row>
    <row r="70" spans="2:17" ht="3.75" customHeight="1" x14ac:dyDescent="0.25">
      <c r="B70" s="29"/>
      <c r="C70" s="31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35"/>
      <c r="O70" s="20"/>
    </row>
    <row r="71" spans="2:17" x14ac:dyDescent="0.25">
      <c r="B71" s="29"/>
      <c r="C71" s="31" t="s">
        <v>343</v>
      </c>
      <c r="D71" s="16" t="s">
        <v>344</v>
      </c>
      <c r="E71" s="16"/>
      <c r="F71" s="16"/>
      <c r="G71" s="145"/>
      <c r="H71" s="145"/>
      <c r="I71" s="145"/>
      <c r="J71" s="145"/>
      <c r="K71" s="145"/>
      <c r="L71" s="145"/>
      <c r="M71" s="16"/>
      <c r="N71" s="36"/>
      <c r="O71" s="20"/>
    </row>
    <row r="72" spans="2:17" ht="4.5" customHeight="1" x14ac:dyDescent="0.25">
      <c r="B72" s="29"/>
      <c r="C72" s="31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35"/>
      <c r="O72" s="20"/>
    </row>
    <row r="73" spans="2:17" x14ac:dyDescent="0.25">
      <c r="B73" s="29"/>
      <c r="C73" s="31" t="s">
        <v>345</v>
      </c>
      <c r="D73" s="16" t="s">
        <v>346</v>
      </c>
      <c r="E73" s="16"/>
      <c r="F73" s="16"/>
      <c r="G73" s="145" t="s">
        <v>472</v>
      </c>
      <c r="H73" s="145"/>
      <c r="I73" s="145"/>
      <c r="J73" s="145"/>
      <c r="K73" s="145"/>
      <c r="L73" s="145"/>
      <c r="M73" s="16"/>
      <c r="N73" s="36">
        <v>350000</v>
      </c>
      <c r="O73" s="20"/>
    </row>
    <row r="74" spans="2:17" ht="3" customHeight="1" x14ac:dyDescent="0.25">
      <c r="B74" s="29"/>
      <c r="C74" s="31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35"/>
      <c r="O74" s="20"/>
    </row>
    <row r="75" spans="2:17" x14ac:dyDescent="0.25">
      <c r="B75" s="29"/>
      <c r="C75" s="31" t="s">
        <v>347</v>
      </c>
      <c r="D75" s="16" t="s">
        <v>348</v>
      </c>
      <c r="E75" s="16"/>
      <c r="F75" s="16"/>
      <c r="G75" s="145"/>
      <c r="H75" s="145"/>
      <c r="I75" s="145"/>
      <c r="J75" s="145"/>
      <c r="K75" s="145"/>
      <c r="L75" s="145"/>
      <c r="M75" s="16"/>
      <c r="N75" s="36"/>
      <c r="O75" s="20"/>
    </row>
    <row r="76" spans="2:17" ht="3.75" customHeight="1" x14ac:dyDescent="0.25">
      <c r="B76" s="29"/>
      <c r="C76" s="31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35"/>
      <c r="O76" s="20"/>
    </row>
    <row r="77" spans="2:17" x14ac:dyDescent="0.25">
      <c r="B77" s="29"/>
      <c r="C77" s="31" t="s">
        <v>349</v>
      </c>
      <c r="D77" s="16" t="s">
        <v>350</v>
      </c>
      <c r="E77" s="16"/>
      <c r="F77" s="16"/>
      <c r="G77" s="145"/>
      <c r="H77" s="145"/>
      <c r="I77" s="145"/>
      <c r="J77" s="145"/>
      <c r="K77" s="145"/>
      <c r="L77" s="145"/>
      <c r="M77" s="16"/>
      <c r="N77" s="36"/>
      <c r="O77" s="20"/>
      <c r="Q77" s="124" t="e">
        <v>#VALUE!</v>
      </c>
    </row>
    <row r="78" spans="2:17" ht="4.5" customHeight="1" x14ac:dyDescent="0.25">
      <c r="B78" s="29"/>
      <c r="C78" s="31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35"/>
      <c r="O78" s="20"/>
    </row>
    <row r="79" spans="2:17" x14ac:dyDescent="0.25">
      <c r="B79" s="29"/>
      <c r="C79" s="31" t="s">
        <v>351</v>
      </c>
      <c r="D79" s="16" t="s">
        <v>352</v>
      </c>
      <c r="E79" s="16"/>
      <c r="F79" s="16"/>
      <c r="G79" s="145"/>
      <c r="H79" s="145"/>
      <c r="I79" s="145"/>
      <c r="J79" s="145"/>
      <c r="K79" s="145"/>
      <c r="L79" s="145"/>
      <c r="M79" s="16"/>
      <c r="N79" s="36"/>
      <c r="O79" s="20"/>
    </row>
    <row r="80" spans="2:17" ht="3.75" customHeight="1" x14ac:dyDescent="0.25">
      <c r="B80" s="29"/>
      <c r="C80" s="31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35"/>
      <c r="O80" s="20"/>
    </row>
    <row r="81" spans="1:18" x14ac:dyDescent="0.25">
      <c r="B81" s="29"/>
      <c r="C81" s="31" t="s">
        <v>353</v>
      </c>
      <c r="D81" s="16" t="s">
        <v>354</v>
      </c>
      <c r="E81" s="16"/>
      <c r="F81" s="16"/>
      <c r="G81" s="145"/>
      <c r="H81" s="145"/>
      <c r="I81" s="145"/>
      <c r="J81" s="145"/>
      <c r="K81" s="145"/>
      <c r="L81" s="145"/>
      <c r="M81" s="16"/>
      <c r="N81" s="36"/>
      <c r="O81" s="20"/>
    </row>
    <row r="82" spans="1:18" ht="3.75" customHeight="1" x14ac:dyDescent="0.25">
      <c r="B82" s="29"/>
      <c r="C82" s="31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35"/>
      <c r="O82" s="20"/>
    </row>
    <row r="83" spans="1:18" x14ac:dyDescent="0.25">
      <c r="B83" s="29"/>
      <c r="C83" s="31" t="s">
        <v>355</v>
      </c>
      <c r="D83" s="16" t="s">
        <v>356</v>
      </c>
      <c r="E83" s="16"/>
      <c r="F83" s="16"/>
      <c r="G83" s="145"/>
      <c r="H83" s="145"/>
      <c r="I83" s="145"/>
      <c r="J83" s="145"/>
      <c r="K83" s="145"/>
      <c r="L83" s="145"/>
      <c r="M83" s="16"/>
      <c r="N83" s="36"/>
      <c r="O83" s="20"/>
    </row>
    <row r="84" spans="1:18" ht="4.5" customHeight="1" x14ac:dyDescent="0.25">
      <c r="B84" s="29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35"/>
      <c r="O84" s="20"/>
    </row>
    <row r="85" spans="1:18" x14ac:dyDescent="0.25">
      <c r="B85" s="29"/>
      <c r="C85" s="120" t="s">
        <v>357</v>
      </c>
      <c r="D85" s="28" t="s">
        <v>358</v>
      </c>
      <c r="E85" s="16"/>
      <c r="F85" s="16"/>
      <c r="G85" s="16"/>
      <c r="H85" s="16"/>
      <c r="I85" s="16"/>
      <c r="J85" s="16"/>
      <c r="K85" s="16"/>
      <c r="L85" s="16"/>
      <c r="M85" s="16"/>
      <c r="N85" s="58">
        <f>+N61+N63+N65+N67+N69+N71+N73+N75+N77+N79+N81+N83</f>
        <v>536000</v>
      </c>
      <c r="O85" s="20"/>
      <c r="Q85" s="124" t="e">
        <v>#VALUE!</v>
      </c>
      <c r="R85" s="6" t="e">
        <v>#VALUE!</v>
      </c>
    </row>
    <row r="86" spans="1:18" ht="3.75" customHeight="1" x14ac:dyDescent="0.25">
      <c r="B86" s="29"/>
      <c r="C86" s="31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35"/>
      <c r="O86" s="20"/>
    </row>
    <row r="87" spans="1:18" x14ac:dyDescent="0.25">
      <c r="B87" s="29"/>
      <c r="C87" s="120" t="s">
        <v>359</v>
      </c>
      <c r="D87" s="28" t="s">
        <v>360</v>
      </c>
      <c r="E87" s="16"/>
      <c r="F87" s="16"/>
      <c r="G87" s="16"/>
      <c r="H87" s="16"/>
      <c r="I87" s="16"/>
      <c r="J87" s="16"/>
      <c r="K87" s="16"/>
      <c r="L87" s="16"/>
      <c r="M87" s="16"/>
      <c r="N87" s="58">
        <f>+N27+N37+N47+N53+N59+N85</f>
        <v>536000</v>
      </c>
      <c r="O87" s="20"/>
      <c r="Q87" s="124" t="e">
        <v>#VALUE!</v>
      </c>
      <c r="R87" s="6" t="e">
        <v>#VALUE!</v>
      </c>
    </row>
    <row r="88" spans="1:18" ht="4.5" customHeight="1" x14ac:dyDescent="0.25">
      <c r="B88" s="29"/>
      <c r="C88" s="31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35"/>
      <c r="O88" s="20"/>
    </row>
    <row r="89" spans="1:18" x14ac:dyDescent="0.25">
      <c r="B89" s="29"/>
      <c r="C89" s="120" t="s">
        <v>361</v>
      </c>
      <c r="D89" s="28" t="s">
        <v>362</v>
      </c>
      <c r="E89" s="16"/>
      <c r="F89" s="16"/>
      <c r="G89" s="16"/>
      <c r="H89" s="16"/>
      <c r="I89" s="16"/>
      <c r="J89" s="16"/>
      <c r="K89" s="66" t="s">
        <v>363</v>
      </c>
      <c r="L89" s="36"/>
      <c r="M89" s="16"/>
      <c r="N89" s="58">
        <f>+N87*L89/100</f>
        <v>0</v>
      </c>
      <c r="O89" s="20"/>
      <c r="Q89" s="124" t="e">
        <v>#VALUE!</v>
      </c>
      <c r="R89" s="6" t="e">
        <v>#VALUE!</v>
      </c>
    </row>
    <row r="90" spans="1:18" ht="3.75" customHeight="1" x14ac:dyDescent="0.25">
      <c r="B90" s="29"/>
      <c r="C90" s="31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35"/>
      <c r="O90" s="20"/>
    </row>
    <row r="91" spans="1:18" x14ac:dyDescent="0.25">
      <c r="B91" s="29"/>
      <c r="C91" s="120" t="s">
        <v>364</v>
      </c>
      <c r="D91" s="28" t="s">
        <v>365</v>
      </c>
      <c r="E91" s="16"/>
      <c r="F91" s="16"/>
      <c r="G91" s="16"/>
      <c r="H91" s="16"/>
      <c r="I91" s="16"/>
      <c r="J91" s="16"/>
      <c r="K91" s="16"/>
      <c r="L91" s="16"/>
      <c r="M91" s="16"/>
      <c r="N91" s="58">
        <f>+N87+N89</f>
        <v>536000</v>
      </c>
      <c r="O91" s="20"/>
      <c r="Q91" s="124" t="e">
        <v>#VALUE!</v>
      </c>
      <c r="R91" s="6" t="e">
        <v>#VALUE!</v>
      </c>
    </row>
    <row r="92" spans="1:18" ht="4.5" customHeight="1" x14ac:dyDescent="0.25">
      <c r="B92" s="30"/>
      <c r="C92" s="53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114"/>
      <c r="O92" s="26"/>
    </row>
    <row r="94" spans="1:18" ht="12.75" customHeight="1" x14ac:dyDescent="0.25">
      <c r="B94" s="146" t="s">
        <v>458</v>
      </c>
      <c r="C94" s="146"/>
      <c r="D94" s="146"/>
      <c r="E94" s="146"/>
      <c r="F94" s="146"/>
      <c r="G94" s="146"/>
      <c r="H94" s="146"/>
      <c r="I94" s="146"/>
      <c r="J94" s="146"/>
      <c r="K94" s="146"/>
      <c r="L94" s="146"/>
      <c r="M94" s="146"/>
      <c r="N94" s="146"/>
      <c r="O94" s="146"/>
    </row>
    <row r="95" spans="1:18" x14ac:dyDescent="0.25">
      <c r="A95" s="126"/>
      <c r="B95" s="146"/>
      <c r="C95" s="146"/>
      <c r="D95" s="146"/>
      <c r="E95" s="146"/>
      <c r="F95" s="146"/>
      <c r="G95" s="146"/>
      <c r="H95" s="146"/>
      <c r="I95" s="146"/>
      <c r="J95" s="146"/>
      <c r="K95" s="146"/>
      <c r="L95" s="146"/>
      <c r="M95" s="146"/>
      <c r="N95" s="146"/>
      <c r="O95" s="146"/>
    </row>
    <row r="96" spans="1:18" ht="12" customHeight="1" x14ac:dyDescent="0.25"/>
  </sheetData>
  <sheetProtection password="DBD3" sheet="1" formatCells="0" formatColumns="0" formatRows="0" insertColumns="0" insertRows="0" insertHyperlinks="0" deleteColumns="0" deleteRows="0" sort="0" autoFilter="0" pivotTables="0"/>
  <mergeCells count="35">
    <mergeCell ref="G49:L49"/>
    <mergeCell ref="G25:L25"/>
    <mergeCell ref="L3:N3"/>
    <mergeCell ref="L4:N4"/>
    <mergeCell ref="L5:N5"/>
    <mergeCell ref="G13:L13"/>
    <mergeCell ref="G15:L15"/>
    <mergeCell ref="G17:L17"/>
    <mergeCell ref="G19:L19"/>
    <mergeCell ref="G21:L21"/>
    <mergeCell ref="G23:L23"/>
    <mergeCell ref="G43:L43"/>
    <mergeCell ref="G45:L45"/>
    <mergeCell ref="G69:L69"/>
    <mergeCell ref="G71:L71"/>
    <mergeCell ref="G73:L73"/>
    <mergeCell ref="G51:L51"/>
    <mergeCell ref="G29:L29"/>
    <mergeCell ref="G31:L31"/>
    <mergeCell ref="G33:L33"/>
    <mergeCell ref="G35:L35"/>
    <mergeCell ref="G39:L39"/>
    <mergeCell ref="G41:L41"/>
    <mergeCell ref="G55:L55"/>
    <mergeCell ref="G57:L57"/>
    <mergeCell ref="G61:L61"/>
    <mergeCell ref="G63:L63"/>
    <mergeCell ref="G65:L65"/>
    <mergeCell ref="G67:L67"/>
    <mergeCell ref="G75:L75"/>
    <mergeCell ref="B94:O95"/>
    <mergeCell ref="G77:L77"/>
    <mergeCell ref="G79:L79"/>
    <mergeCell ref="G81:L81"/>
    <mergeCell ref="G83:L83"/>
  </mergeCells>
  <phoneticPr fontId="7" type="noConversion"/>
  <printOptions horizontalCentered="1" verticalCentered="1"/>
  <pageMargins left="0.19685039370078741" right="0.31496062992125984" top="0.59055118110236227" bottom="0.31496062992125984" header="0.39370078740157483" footer="0.51181102362204722"/>
  <pageSetup paperSize="9" scale="87" firstPageNumber="0" orientation="portrait" r:id="rId1"/>
  <headerFooter>
    <oddHeader>&amp;C&amp;A&amp;RAllegato B9</oddHead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9" width="16.88671875" customWidth="1"/>
    <col min="10" max="10" width="3.6640625" customWidth="1"/>
    <col min="11" max="11" width="4" customWidth="1"/>
    <col min="12" max="12" width="3.88671875" customWidth="1"/>
    <col min="13" max="14" width="15.88671875" customWidth="1"/>
    <col min="15" max="15" width="16.88671875" customWidth="1"/>
  </cols>
  <sheetData>
    <row r="1" spans="1:15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61" t="s">
        <v>366</v>
      </c>
      <c r="F1" s="61" t="s">
        <v>367</v>
      </c>
      <c r="G1" s="61" t="s">
        <v>368</v>
      </c>
      <c r="H1" s="61" t="s">
        <v>369</v>
      </c>
      <c r="I1" s="61" t="s">
        <v>370</v>
      </c>
      <c r="J1" s="110" t="s">
        <v>371</v>
      </c>
      <c r="K1" s="110" t="s">
        <v>372</v>
      </c>
      <c r="L1" s="110" t="s">
        <v>373</v>
      </c>
      <c r="M1" s="61" t="s">
        <v>374</v>
      </c>
      <c r="N1" s="61" t="s">
        <v>375</v>
      </c>
      <c r="O1" s="61" t="s">
        <v>376</v>
      </c>
    </row>
    <row r="2" spans="1:15" x14ac:dyDescent="0.25">
      <c r="A2" s="1" t="e">
        <v>#REF!</v>
      </c>
      <c r="B2" t="e">
        <v>#VALUE!</v>
      </c>
      <c r="C2" t="e">
        <v>#VALUE!</v>
      </c>
      <c r="D2" s="4" t="e">
        <v>#REF!</v>
      </c>
      <c r="E2" s="62" t="e">
        <v>#REF!</v>
      </c>
      <c r="F2" s="62" t="e">
        <v>#REF!</v>
      </c>
      <c r="G2" s="62" t="e">
        <v>#REF!</v>
      </c>
      <c r="H2" s="62" t="e">
        <v>#REF!</v>
      </c>
      <c r="I2" s="62" t="e">
        <v>#REF!</v>
      </c>
      <c r="J2" s="32" t="e">
        <v>#REF!</v>
      </c>
      <c r="K2" s="32" t="e">
        <v>#REF!</v>
      </c>
      <c r="L2" s="32" t="e">
        <v>#REF!</v>
      </c>
      <c r="M2" s="62" t="e">
        <v>#REF!</v>
      </c>
      <c r="N2" s="62" t="e">
        <v>#REF!</v>
      </c>
      <c r="O2" s="62" t="e">
        <v>#REF!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view="pageBreakPreview" zoomScaleNormal="100" workbookViewId="0"/>
  </sheetViews>
  <sheetFormatPr defaultRowHeight="13.2" x14ac:dyDescent="0.25"/>
  <cols>
    <col min="2" max="2" width="18.33203125" customWidth="1"/>
    <col min="3" max="3" width="17.109375" customWidth="1"/>
    <col min="4" max="4" width="8.109375" customWidth="1"/>
    <col min="5" max="5" width="6.88671875" customWidth="1"/>
    <col min="6" max="6" width="11.109375" customWidth="1"/>
    <col min="7" max="7" width="6.88671875" customWidth="1"/>
    <col min="8" max="8" width="16.88671875" customWidth="1"/>
  </cols>
  <sheetData>
    <row r="1" spans="1:8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10" t="s">
        <v>377</v>
      </c>
      <c r="F1" s="110" t="s">
        <v>378</v>
      </c>
      <c r="G1" s="1" t="s">
        <v>379</v>
      </c>
      <c r="H1" s="61" t="s">
        <v>380</v>
      </c>
    </row>
    <row r="2" spans="1:8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5" t="e">
        <v>#REF!</v>
      </c>
      <c r="F2" s="5" t="e">
        <v>#REF!</v>
      </c>
      <c r="G2" s="1" t="e">
        <v>#VALUE!</v>
      </c>
      <c r="H2" s="62" t="e">
        <v>#REF!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4"/>
  <sheetViews>
    <sheetView showGridLines="0" zoomScaleNormal="100" zoomScaleSheetLayoutView="70" workbookViewId="0">
      <selection activeCell="K4" sqref="K4:L4"/>
    </sheetView>
  </sheetViews>
  <sheetFormatPr defaultColWidth="0" defaultRowHeight="13.2" x14ac:dyDescent="0.25"/>
  <cols>
    <col min="1" max="1" width="1.109375" style="6" customWidth="1"/>
    <col min="2" max="2" width="1.33203125" style="6" customWidth="1"/>
    <col min="3" max="3" width="6.33203125" style="1" customWidth="1"/>
    <col min="4" max="4" width="15.5546875" style="6" customWidth="1"/>
    <col min="5" max="5" width="27.88671875" style="6" customWidth="1"/>
    <col min="6" max="6" width="2" style="6" customWidth="1"/>
    <col min="7" max="7" width="24.6640625" style="6" customWidth="1"/>
    <col min="8" max="8" width="2.44140625" style="6" customWidth="1"/>
    <col min="9" max="9" width="24.33203125" style="6" customWidth="1"/>
    <col min="10" max="10" width="2.109375" style="6" customWidth="1"/>
    <col min="11" max="11" width="24.44140625" style="6" customWidth="1"/>
    <col min="12" max="12" width="2.109375" style="6" customWidth="1"/>
    <col min="13" max="14" width="1.109375" style="6" customWidth="1"/>
    <col min="15" max="16384" width="0" style="6" hidden="1"/>
  </cols>
  <sheetData>
    <row r="1" spans="2:20" ht="4.5" customHeight="1" x14ac:dyDescent="0.25"/>
    <row r="2" spans="2:20" s="7" customFormat="1" ht="6" customHeight="1" x14ac:dyDescent="0.25">
      <c r="B2" s="8"/>
      <c r="C2" s="9"/>
      <c r="D2" s="10"/>
      <c r="E2" s="10"/>
      <c r="F2" s="10"/>
      <c r="G2" s="10"/>
      <c r="H2" s="10"/>
      <c r="I2" s="8"/>
      <c r="J2" s="10"/>
      <c r="K2" s="10"/>
      <c r="L2" s="10"/>
      <c r="M2" s="11"/>
    </row>
    <row r="3" spans="2:20" s="7" customFormat="1" x14ac:dyDescent="0.25">
      <c r="B3" s="12"/>
      <c r="C3" s="13"/>
      <c r="D3" s="14" t="s">
        <v>14</v>
      </c>
      <c r="E3" s="15" t="s">
        <v>15</v>
      </c>
      <c r="F3" s="16"/>
      <c r="G3" s="17"/>
      <c r="H3" s="16"/>
      <c r="I3" s="18" t="s">
        <v>16</v>
      </c>
      <c r="K3" s="129" t="s">
        <v>477</v>
      </c>
      <c r="L3" s="129"/>
      <c r="M3" s="20"/>
      <c r="N3" s="16"/>
      <c r="O3" s="16"/>
      <c r="P3" s="16"/>
      <c r="Q3" s="16"/>
      <c r="R3" s="16"/>
      <c r="S3" s="16"/>
      <c r="T3" s="16"/>
    </row>
    <row r="4" spans="2:20" s="7" customFormat="1" x14ac:dyDescent="0.25">
      <c r="B4" s="12"/>
      <c r="C4" s="13"/>
      <c r="D4" s="14" t="s">
        <v>17</v>
      </c>
      <c r="E4" s="15" t="s">
        <v>18</v>
      </c>
      <c r="F4" s="16"/>
      <c r="G4" s="16"/>
      <c r="H4" s="16"/>
      <c r="I4" s="21" t="s">
        <v>19</v>
      </c>
      <c r="J4" s="16"/>
      <c r="K4" s="130"/>
      <c r="L4" s="130"/>
      <c r="M4" s="20"/>
      <c r="N4" s="16"/>
      <c r="O4" s="16"/>
      <c r="P4" s="16"/>
      <c r="Q4" s="16"/>
      <c r="R4" s="16"/>
      <c r="S4" s="16"/>
      <c r="T4" s="16"/>
    </row>
    <row r="5" spans="2:20" s="7" customFormat="1" x14ac:dyDescent="0.25">
      <c r="B5" s="12"/>
      <c r="C5" s="13"/>
      <c r="D5" s="16"/>
      <c r="E5" s="15" t="s">
        <v>20</v>
      </c>
      <c r="F5" s="16"/>
      <c r="G5" s="16"/>
      <c r="H5" s="16"/>
      <c r="I5" s="18" t="s">
        <v>21</v>
      </c>
      <c r="K5" s="129" t="s">
        <v>464</v>
      </c>
      <c r="L5" s="129"/>
      <c r="M5" s="20"/>
      <c r="N5" s="16"/>
      <c r="O5" s="16"/>
      <c r="P5" s="16"/>
      <c r="Q5" s="16"/>
      <c r="R5" s="16"/>
      <c r="S5" s="16"/>
      <c r="T5" s="16"/>
    </row>
    <row r="6" spans="2:20" s="7" customFormat="1" ht="5.25" customHeight="1" x14ac:dyDescent="0.25">
      <c r="B6" s="22"/>
      <c r="C6" s="23"/>
      <c r="D6" s="24"/>
      <c r="E6" s="25"/>
      <c r="F6" s="24"/>
      <c r="G6" s="24"/>
      <c r="H6" s="26"/>
      <c r="I6" s="18"/>
      <c r="K6" s="17"/>
      <c r="L6" s="27"/>
      <c r="M6" s="20"/>
      <c r="N6" s="16"/>
      <c r="O6" s="16"/>
      <c r="P6" s="16"/>
      <c r="Q6" s="16"/>
      <c r="R6" s="16"/>
      <c r="S6" s="16"/>
      <c r="T6" s="16"/>
    </row>
    <row r="7" spans="2:20" s="7" customFormat="1" ht="4.5" customHeight="1" x14ac:dyDescent="0.25">
      <c r="B7" s="12"/>
      <c r="C7" s="13"/>
      <c r="D7" s="16"/>
      <c r="E7" s="28"/>
      <c r="F7" s="16"/>
      <c r="G7" s="16"/>
      <c r="H7" s="16"/>
      <c r="I7" s="18"/>
      <c r="K7" s="17"/>
      <c r="L7" s="27"/>
      <c r="M7" s="20"/>
      <c r="N7" s="16"/>
      <c r="O7" s="16"/>
      <c r="P7" s="16"/>
      <c r="Q7" s="16"/>
      <c r="R7" s="16"/>
      <c r="S7" s="16"/>
      <c r="T7" s="16"/>
    </row>
    <row r="8" spans="2:20" s="7" customFormat="1" x14ac:dyDescent="0.25">
      <c r="B8" s="12"/>
      <c r="C8" s="28" t="s">
        <v>22</v>
      </c>
      <c r="D8" s="16"/>
      <c r="E8" s="28"/>
      <c r="F8" s="16"/>
      <c r="G8" s="16"/>
      <c r="H8" s="16"/>
      <c r="I8" s="29"/>
      <c r="J8" s="28"/>
      <c r="K8" s="16"/>
      <c r="L8" s="16"/>
      <c r="M8" s="20"/>
      <c r="N8" s="16"/>
      <c r="O8" s="16"/>
      <c r="P8" s="16"/>
      <c r="Q8" s="16"/>
      <c r="R8" s="16"/>
      <c r="S8" s="16"/>
      <c r="T8" s="16"/>
    </row>
    <row r="9" spans="2:20" s="7" customFormat="1" ht="3" customHeight="1" x14ac:dyDescent="0.25">
      <c r="B9" s="22"/>
      <c r="C9" s="23"/>
      <c r="D9" s="24"/>
      <c r="E9" s="25"/>
      <c r="F9" s="24"/>
      <c r="G9" s="24"/>
      <c r="H9" s="24"/>
      <c r="I9" s="30"/>
      <c r="J9" s="25"/>
      <c r="K9" s="24"/>
      <c r="L9" s="24"/>
      <c r="M9" s="26"/>
      <c r="N9" s="16"/>
      <c r="O9" s="16"/>
      <c r="P9" s="16"/>
      <c r="Q9" s="16"/>
      <c r="R9" s="16"/>
      <c r="S9" s="16"/>
      <c r="T9" s="16"/>
    </row>
    <row r="10" spans="2:20" s="7" customFormat="1" ht="15" customHeight="1" x14ac:dyDescent="0.25">
      <c r="B10" s="12"/>
      <c r="C10" s="13"/>
      <c r="D10" s="16"/>
      <c r="E10" s="16"/>
      <c r="F10" s="16"/>
      <c r="G10" s="16"/>
      <c r="H10" s="16"/>
      <c r="I10" s="28"/>
      <c r="J10" s="28"/>
      <c r="K10" s="28"/>
      <c r="L10" s="16"/>
      <c r="M10" s="20"/>
      <c r="N10" s="16"/>
      <c r="O10" s="16"/>
      <c r="P10" s="16"/>
      <c r="Q10" s="16"/>
      <c r="R10" s="16"/>
      <c r="S10" s="16"/>
      <c r="T10" s="16"/>
    </row>
    <row r="11" spans="2:20" ht="12.75" customHeight="1" x14ac:dyDescent="0.25">
      <c r="B11" s="29"/>
      <c r="C11" s="31"/>
      <c r="D11" s="16"/>
      <c r="E11" s="16"/>
      <c r="F11" s="16"/>
      <c r="G11" s="17" t="s">
        <v>23</v>
      </c>
      <c r="H11" s="16"/>
      <c r="I11" s="17" t="s">
        <v>24</v>
      </c>
      <c r="J11" s="16"/>
      <c r="K11" s="17" t="s">
        <v>25</v>
      </c>
      <c r="L11" s="16"/>
      <c r="M11" s="20"/>
    </row>
    <row r="12" spans="2:20" x14ac:dyDescent="0.25">
      <c r="B12" s="29"/>
      <c r="C12" s="32" t="s">
        <v>26</v>
      </c>
      <c r="D12" s="28" t="s">
        <v>27</v>
      </c>
      <c r="E12" s="16"/>
      <c r="F12" s="33"/>
      <c r="G12" s="19" t="s">
        <v>461</v>
      </c>
      <c r="H12" s="33"/>
      <c r="I12" s="19" t="s">
        <v>462</v>
      </c>
      <c r="J12" s="33"/>
      <c r="K12" s="19" t="s">
        <v>463</v>
      </c>
      <c r="L12" s="16"/>
      <c r="M12" s="20"/>
    </row>
    <row r="13" spans="2:20" ht="11.25" customHeight="1" x14ac:dyDescent="0.25">
      <c r="B13" s="29"/>
      <c r="C13" s="32"/>
      <c r="D13" s="16"/>
      <c r="E13" s="16"/>
      <c r="F13" s="16"/>
      <c r="G13" s="16"/>
      <c r="H13" s="16"/>
      <c r="I13" s="16"/>
      <c r="J13" s="16"/>
      <c r="K13" s="16"/>
      <c r="L13" s="16"/>
      <c r="M13" s="20"/>
    </row>
    <row r="14" spans="2:20" x14ac:dyDescent="0.25">
      <c r="B14" s="29"/>
      <c r="C14" t="s">
        <v>28</v>
      </c>
      <c r="D14" s="16" t="s">
        <v>29</v>
      </c>
      <c r="E14" s="16"/>
      <c r="F14" s="16"/>
      <c r="G14" s="34">
        <v>33119505</v>
      </c>
      <c r="H14" s="35"/>
      <c r="I14" s="34">
        <v>31037541</v>
      </c>
      <c r="J14" s="35"/>
      <c r="K14" s="34">
        <v>37383732</v>
      </c>
      <c r="L14" s="16"/>
      <c r="M14" s="20"/>
    </row>
    <row r="15" spans="2:20" ht="6.75" customHeight="1" x14ac:dyDescent="0.25">
      <c r="B15" s="29"/>
      <c r="C15"/>
      <c r="D15" s="16"/>
      <c r="E15" s="16"/>
      <c r="F15" s="16"/>
      <c r="G15" s="35"/>
      <c r="H15" s="35"/>
      <c r="I15" s="35"/>
      <c r="J15" s="35"/>
      <c r="K15" s="35"/>
      <c r="L15" s="16"/>
      <c r="M15" s="20"/>
    </row>
    <row r="16" spans="2:20" x14ac:dyDescent="0.25">
      <c r="B16" s="29"/>
      <c r="C16" s="32" t="s">
        <v>30</v>
      </c>
      <c r="D16" s="16" t="s">
        <v>31</v>
      </c>
      <c r="E16" s="16"/>
      <c r="F16" s="16"/>
      <c r="G16" s="34">
        <v>1374879</v>
      </c>
      <c r="H16" s="35"/>
      <c r="I16" s="34">
        <v>1980933</v>
      </c>
      <c r="J16" s="35"/>
      <c r="K16" s="34">
        <v>-3860999</v>
      </c>
      <c r="L16" s="16"/>
      <c r="M16" s="20"/>
    </row>
    <row r="17" spans="2:13" ht="6" customHeight="1" x14ac:dyDescent="0.25">
      <c r="B17" s="29"/>
      <c r="C17" s="32"/>
      <c r="D17" s="16"/>
      <c r="E17" s="16"/>
      <c r="F17" s="16"/>
      <c r="G17" s="35"/>
      <c r="H17" s="35"/>
      <c r="I17" s="35"/>
      <c r="J17" s="35"/>
      <c r="K17" s="35"/>
      <c r="L17" s="16"/>
      <c r="M17" s="20"/>
    </row>
    <row r="18" spans="2:13" x14ac:dyDescent="0.25">
      <c r="B18" s="29"/>
      <c r="C18" t="s">
        <v>32</v>
      </c>
      <c r="D18" s="16" t="s">
        <v>33</v>
      </c>
      <c r="E18" s="16"/>
      <c r="F18" s="16"/>
      <c r="G18" s="34"/>
      <c r="H18" s="35"/>
      <c r="I18" s="34"/>
      <c r="J18" s="35"/>
      <c r="K18" s="34"/>
      <c r="L18" s="16"/>
      <c r="M18" s="20"/>
    </row>
    <row r="19" spans="2:13" ht="6" customHeight="1" x14ac:dyDescent="0.25">
      <c r="B19" s="29"/>
      <c r="C19"/>
      <c r="D19" s="16"/>
      <c r="E19" s="16"/>
      <c r="F19" s="16"/>
      <c r="G19" s="35"/>
      <c r="H19" s="35"/>
      <c r="I19" s="35"/>
      <c r="J19" s="35"/>
      <c r="K19" s="35"/>
      <c r="L19" s="16"/>
      <c r="M19" s="20"/>
    </row>
    <row r="20" spans="2:13" x14ac:dyDescent="0.25">
      <c r="B20" s="29"/>
      <c r="C20" s="32" t="s">
        <v>34</v>
      </c>
      <c r="D20" s="16" t="s">
        <v>35</v>
      </c>
      <c r="E20" s="16"/>
      <c r="F20" s="16"/>
      <c r="G20" s="36">
        <v>20252</v>
      </c>
      <c r="H20" s="35"/>
      <c r="I20" s="36"/>
      <c r="J20" s="35"/>
      <c r="K20" s="36"/>
      <c r="L20" s="16"/>
      <c r="M20" s="20"/>
    </row>
    <row r="21" spans="2:13" ht="6" customHeight="1" x14ac:dyDescent="0.25">
      <c r="B21" s="29"/>
      <c r="C21" s="32"/>
      <c r="D21" s="16"/>
      <c r="E21" s="16"/>
      <c r="F21" s="16"/>
      <c r="G21" s="35"/>
      <c r="H21" s="35"/>
      <c r="I21" s="35"/>
      <c r="J21" s="35"/>
      <c r="K21" s="35"/>
      <c r="L21" s="16"/>
      <c r="M21" s="20"/>
    </row>
    <row r="22" spans="2:13" x14ac:dyDescent="0.25">
      <c r="B22" s="29"/>
      <c r="C22" t="s">
        <v>36</v>
      </c>
      <c r="D22" s="37" t="s">
        <v>37</v>
      </c>
      <c r="E22" s="38"/>
      <c r="F22" s="38"/>
      <c r="G22" s="34">
        <v>3542133</v>
      </c>
      <c r="H22" s="35"/>
      <c r="I22" s="34">
        <v>2745937</v>
      </c>
      <c r="J22" s="35"/>
      <c r="K22" s="34">
        <v>2457445</v>
      </c>
      <c r="L22" s="16"/>
      <c r="M22" s="20"/>
    </row>
    <row r="23" spans="2:13" ht="9" customHeight="1" x14ac:dyDescent="0.25">
      <c r="B23" s="29"/>
      <c r="C23"/>
      <c r="D23" s="37"/>
      <c r="E23" s="38"/>
      <c r="F23" s="38"/>
      <c r="G23" s="35"/>
      <c r="H23" s="35"/>
      <c r="I23" s="35"/>
      <c r="J23" s="35"/>
      <c r="K23" s="35"/>
      <c r="L23" s="16"/>
      <c r="M23" s="20"/>
    </row>
    <row r="24" spans="2:13" x14ac:dyDescent="0.25">
      <c r="B24" s="29"/>
      <c r="C24" s="32" t="s">
        <v>38</v>
      </c>
      <c r="D24" s="28" t="s">
        <v>39</v>
      </c>
      <c r="E24" s="28"/>
      <c r="F24" s="28"/>
      <c r="G24" s="39">
        <f>+G14+G16+G18+G20+G22</f>
        <v>38056769</v>
      </c>
      <c r="H24" s="40"/>
      <c r="I24" s="39">
        <f>+I14+I16+I18+I20+I22</f>
        <v>35764411</v>
      </c>
      <c r="J24" s="40"/>
      <c r="K24" s="39">
        <f>+K14+K16+K18+K20+K22</f>
        <v>35980178</v>
      </c>
      <c r="L24" s="16"/>
      <c r="M24" s="20"/>
    </row>
    <row r="25" spans="2:13" ht="8.25" customHeight="1" x14ac:dyDescent="0.25">
      <c r="B25" s="29"/>
      <c r="C25" s="32"/>
      <c r="D25" s="16"/>
      <c r="E25" s="16"/>
      <c r="F25" s="16"/>
      <c r="G25" s="35"/>
      <c r="H25" s="35"/>
      <c r="I25" s="35"/>
      <c r="J25" s="35"/>
      <c r="K25" s="35"/>
      <c r="L25" s="16"/>
      <c r="M25" s="20"/>
    </row>
    <row r="26" spans="2:13" x14ac:dyDescent="0.25">
      <c r="B26" s="29"/>
      <c r="C26" t="s">
        <v>40</v>
      </c>
      <c r="D26" s="16" t="s">
        <v>41</v>
      </c>
      <c r="E26" s="16"/>
      <c r="F26" s="16"/>
      <c r="G26" s="34">
        <v>34543785</v>
      </c>
      <c r="H26" s="35"/>
      <c r="I26" s="34">
        <v>32226000</v>
      </c>
      <c r="J26" s="35"/>
      <c r="K26" s="34">
        <v>31116973</v>
      </c>
      <c r="L26" s="16"/>
      <c r="M26" s="20"/>
    </row>
    <row r="27" spans="2:13" ht="6" customHeight="1" x14ac:dyDescent="0.25">
      <c r="B27" s="29"/>
      <c r="C27"/>
      <c r="D27" s="16"/>
      <c r="E27" s="16"/>
      <c r="F27" s="16"/>
      <c r="G27" s="35"/>
      <c r="H27" s="35"/>
      <c r="I27" s="35"/>
      <c r="J27" s="35"/>
      <c r="K27" s="35"/>
      <c r="L27" s="16"/>
      <c r="M27" s="20"/>
    </row>
    <row r="28" spans="2:13" x14ac:dyDescent="0.25">
      <c r="B28" s="29"/>
      <c r="C28" s="32" t="s">
        <v>42</v>
      </c>
      <c r="D28" s="16" t="s">
        <v>43</v>
      </c>
      <c r="E28" s="16"/>
      <c r="F28" s="16"/>
      <c r="G28" s="34">
        <v>658432</v>
      </c>
      <c r="H28" s="35"/>
      <c r="I28" s="34">
        <v>624119</v>
      </c>
      <c r="J28" s="35"/>
      <c r="K28" s="34">
        <v>818633</v>
      </c>
      <c r="L28" s="16"/>
      <c r="M28" s="20"/>
    </row>
    <row r="29" spans="2:13" ht="6" customHeight="1" x14ac:dyDescent="0.25">
      <c r="B29" s="29"/>
      <c r="C29" s="32"/>
      <c r="D29" s="16"/>
      <c r="E29" s="16"/>
      <c r="F29" s="16"/>
      <c r="G29" s="35"/>
      <c r="H29" s="35"/>
      <c r="I29" s="35"/>
      <c r="J29" s="35"/>
      <c r="K29" s="35"/>
      <c r="L29" s="16"/>
      <c r="M29" s="20"/>
    </row>
    <row r="30" spans="2:13" x14ac:dyDescent="0.25">
      <c r="B30" s="29"/>
      <c r="C30" t="s">
        <v>44</v>
      </c>
      <c r="D30" s="16" t="s">
        <v>45</v>
      </c>
      <c r="E30" s="16"/>
      <c r="F30" s="16"/>
      <c r="G30" s="34"/>
      <c r="H30" s="35"/>
      <c r="I30" s="34"/>
      <c r="J30" s="35"/>
      <c r="K30" s="34"/>
      <c r="L30" s="16"/>
      <c r="M30" s="20"/>
    </row>
    <row r="31" spans="2:13" ht="6" customHeight="1" x14ac:dyDescent="0.25">
      <c r="B31" s="29"/>
      <c r="C31"/>
      <c r="D31" s="16"/>
      <c r="E31" s="16"/>
      <c r="F31" s="16"/>
      <c r="G31" s="35"/>
      <c r="H31" s="35"/>
      <c r="I31" s="35"/>
      <c r="J31" s="35"/>
      <c r="K31" s="35"/>
      <c r="L31" s="16"/>
      <c r="M31" s="20"/>
    </row>
    <row r="32" spans="2:13" x14ac:dyDescent="0.25">
      <c r="B32" s="29"/>
      <c r="C32" s="32" t="s">
        <v>46</v>
      </c>
      <c r="D32" s="16" t="s">
        <v>47</v>
      </c>
      <c r="E32" s="16"/>
      <c r="F32" s="16"/>
      <c r="G32" s="34">
        <v>912557</v>
      </c>
      <c r="H32" s="35"/>
      <c r="I32" s="34">
        <v>929891</v>
      </c>
      <c r="J32" s="35"/>
      <c r="K32" s="34">
        <v>1232503</v>
      </c>
      <c r="L32" s="16"/>
      <c r="M32" s="20"/>
    </row>
    <row r="33" spans="2:13" ht="7.5" customHeight="1" x14ac:dyDescent="0.25">
      <c r="B33" s="29"/>
      <c r="C33" s="32"/>
      <c r="D33" s="16"/>
      <c r="E33" s="16"/>
      <c r="F33" s="16"/>
      <c r="G33" s="35"/>
      <c r="H33" s="35"/>
      <c r="I33" s="35"/>
      <c r="J33" s="35"/>
      <c r="K33" s="35"/>
      <c r="L33" s="16"/>
      <c r="M33" s="20"/>
    </row>
    <row r="34" spans="2:13" x14ac:dyDescent="0.25">
      <c r="B34" s="29"/>
      <c r="C34" t="s">
        <v>48</v>
      </c>
      <c r="D34" s="28" t="s">
        <v>49</v>
      </c>
      <c r="E34" s="28"/>
      <c r="F34" s="28"/>
      <c r="G34" s="39">
        <f>+G24-G26-G28-G30-G32</f>
        <v>1941995</v>
      </c>
      <c r="H34" s="40"/>
      <c r="I34" s="39">
        <f>+I24-I26-I28-I30-I32</f>
        <v>1984401</v>
      </c>
      <c r="J34" s="40"/>
      <c r="K34" s="39">
        <f>+K24-K26-K28-K30-K32</f>
        <v>2812069</v>
      </c>
      <c r="L34" s="16"/>
      <c r="M34" s="20"/>
    </row>
    <row r="35" spans="2:13" ht="6.75" customHeight="1" x14ac:dyDescent="0.25">
      <c r="B35" s="29"/>
      <c r="C35"/>
      <c r="D35" s="16"/>
      <c r="E35" s="16"/>
      <c r="F35" s="16"/>
      <c r="G35" s="35"/>
      <c r="H35" s="35"/>
      <c r="I35" s="35"/>
      <c r="J35" s="35"/>
      <c r="K35" s="35"/>
      <c r="L35" s="16"/>
      <c r="M35" s="20"/>
    </row>
    <row r="36" spans="2:13" x14ac:dyDescent="0.25">
      <c r="B36" s="29"/>
      <c r="C36" s="32" t="s">
        <v>50</v>
      </c>
      <c r="D36" s="16" t="s">
        <v>51</v>
      </c>
      <c r="E36" s="16"/>
      <c r="F36" s="16"/>
      <c r="G36" s="34">
        <v>945708</v>
      </c>
      <c r="H36" s="35"/>
      <c r="I36" s="34">
        <v>980063</v>
      </c>
      <c r="J36" s="35"/>
      <c r="K36" s="34">
        <v>1049581</v>
      </c>
      <c r="L36" s="16"/>
      <c r="M36" s="20"/>
    </row>
    <row r="37" spans="2:13" ht="6.75" customHeight="1" x14ac:dyDescent="0.25">
      <c r="B37" s="29"/>
      <c r="C37" s="32"/>
      <c r="D37" s="16"/>
      <c r="E37" s="16"/>
      <c r="F37" s="16"/>
      <c r="G37" s="35"/>
      <c r="H37" s="35"/>
      <c r="I37" s="35"/>
      <c r="J37" s="35"/>
      <c r="K37" s="35"/>
      <c r="L37" s="16"/>
      <c r="M37" s="20"/>
    </row>
    <row r="38" spans="2:13" x14ac:dyDescent="0.25">
      <c r="B38" s="29"/>
      <c r="C38" t="s">
        <v>52</v>
      </c>
      <c r="D38" s="28" t="s">
        <v>53</v>
      </c>
      <c r="E38" s="28"/>
      <c r="F38" s="28"/>
      <c r="G38" s="39">
        <f>+G34-G36</f>
        <v>996287</v>
      </c>
      <c r="H38" s="40"/>
      <c r="I38" s="39">
        <f>+I34-I36</f>
        <v>1004338</v>
      </c>
      <c r="J38" s="40"/>
      <c r="K38" s="39">
        <f>+K34-K36</f>
        <v>1762488</v>
      </c>
      <c r="L38" s="16"/>
      <c r="M38" s="20"/>
    </row>
    <row r="39" spans="2:13" ht="8.25" customHeight="1" x14ac:dyDescent="0.25">
      <c r="B39" s="29"/>
      <c r="C39"/>
      <c r="D39" s="16"/>
      <c r="E39" s="16"/>
      <c r="F39" s="16"/>
      <c r="G39" s="35"/>
      <c r="H39" s="35"/>
      <c r="I39" s="35"/>
      <c r="J39" s="35"/>
      <c r="K39" s="35"/>
      <c r="L39" s="16"/>
      <c r="M39" s="20"/>
    </row>
    <row r="40" spans="2:13" x14ac:dyDescent="0.25">
      <c r="B40" s="29"/>
      <c r="C40" s="32" t="s">
        <v>54</v>
      </c>
      <c r="D40" s="16" t="s">
        <v>55</v>
      </c>
      <c r="E40" s="16"/>
      <c r="F40" s="16"/>
      <c r="G40" s="34">
        <v>669122</v>
      </c>
      <c r="H40" s="35"/>
      <c r="I40" s="34">
        <v>681418</v>
      </c>
      <c r="J40" s="35"/>
      <c r="K40" s="34">
        <v>1207662</v>
      </c>
      <c r="L40" s="16"/>
      <c r="M40" s="20"/>
    </row>
    <row r="41" spans="2:13" ht="4.5" customHeight="1" x14ac:dyDescent="0.25">
      <c r="B41" s="29"/>
      <c r="C41" s="32"/>
      <c r="D41" s="16"/>
      <c r="E41" s="16"/>
      <c r="F41" s="16"/>
      <c r="G41" s="35"/>
      <c r="H41" s="35"/>
      <c r="I41" s="35"/>
      <c r="J41" s="35"/>
      <c r="K41" s="35"/>
      <c r="L41" s="16"/>
      <c r="M41" s="20"/>
    </row>
    <row r="42" spans="2:13" x14ac:dyDescent="0.25">
      <c r="B42" s="29"/>
      <c r="C42" t="s">
        <v>56</v>
      </c>
      <c r="D42" s="16" t="s">
        <v>57</v>
      </c>
      <c r="E42" s="38"/>
      <c r="F42" s="38"/>
      <c r="G42" s="34">
        <v>12192</v>
      </c>
      <c r="H42" s="35"/>
      <c r="I42" s="34">
        <v>12347</v>
      </c>
      <c r="J42" s="35"/>
      <c r="K42" s="34">
        <v>29244</v>
      </c>
      <c r="L42" s="16"/>
      <c r="M42" s="20"/>
    </row>
    <row r="43" spans="2:13" ht="5.25" customHeight="1" x14ac:dyDescent="0.25">
      <c r="B43" s="29"/>
      <c r="C43"/>
      <c r="D43" s="41"/>
      <c r="E43" s="38"/>
      <c r="F43" s="38"/>
      <c r="G43" s="35"/>
      <c r="H43" s="35"/>
      <c r="I43" s="35"/>
      <c r="J43" s="35"/>
      <c r="K43" s="35"/>
      <c r="L43" s="16"/>
      <c r="M43" s="20"/>
    </row>
    <row r="44" spans="2:13" x14ac:dyDescent="0.25">
      <c r="B44" s="29"/>
      <c r="C44" s="32" t="s">
        <v>58</v>
      </c>
      <c r="D44" s="16" t="s">
        <v>59</v>
      </c>
      <c r="E44" s="16"/>
      <c r="F44" s="16"/>
      <c r="G44" s="34">
        <v>18402</v>
      </c>
      <c r="H44" s="35"/>
      <c r="I44" s="34">
        <v>19622</v>
      </c>
      <c r="J44" s="35"/>
      <c r="K44" s="34">
        <v>21195</v>
      </c>
      <c r="L44" s="16"/>
      <c r="M44" s="20"/>
    </row>
    <row r="45" spans="2:13" ht="3.75" customHeight="1" x14ac:dyDescent="0.25">
      <c r="B45" s="29"/>
      <c r="C45" s="32"/>
      <c r="D45" s="16"/>
      <c r="E45" s="16"/>
      <c r="F45" s="16"/>
      <c r="G45" s="35"/>
      <c r="H45" s="35"/>
      <c r="I45" s="35"/>
      <c r="J45" s="35"/>
      <c r="K45" s="35"/>
      <c r="L45" s="16"/>
      <c r="M45" s="20"/>
    </row>
    <row r="46" spans="2:13" x14ac:dyDescent="0.25">
      <c r="B46" s="29"/>
      <c r="C46" t="s">
        <v>60</v>
      </c>
      <c r="D46" s="16" t="s">
        <v>61</v>
      </c>
      <c r="E46" s="16"/>
      <c r="F46" s="16"/>
      <c r="G46" s="34">
        <v>69998</v>
      </c>
      <c r="H46" s="35"/>
      <c r="I46" s="34">
        <v>51770</v>
      </c>
      <c r="J46" s="35"/>
      <c r="K46" s="34">
        <v>69120</v>
      </c>
      <c r="L46" s="16"/>
      <c r="M46" s="20"/>
    </row>
    <row r="47" spans="2:13" ht="4.5" customHeight="1" x14ac:dyDescent="0.25">
      <c r="B47" s="29"/>
      <c r="C47"/>
      <c r="D47" s="16"/>
      <c r="E47" s="16"/>
      <c r="F47" s="16"/>
      <c r="G47" s="35"/>
      <c r="H47" s="35"/>
      <c r="I47" s="35"/>
      <c r="J47" s="35"/>
      <c r="K47" s="35"/>
      <c r="L47" s="16"/>
      <c r="M47" s="20"/>
    </row>
    <row r="48" spans="2:13" x14ac:dyDescent="0.25">
      <c r="B48" s="29"/>
      <c r="C48" s="32" t="s">
        <v>62</v>
      </c>
      <c r="D48" s="16" t="s">
        <v>63</v>
      </c>
      <c r="E48" s="16"/>
      <c r="F48" s="16"/>
      <c r="G48" s="34">
        <v>197796</v>
      </c>
      <c r="H48" s="35"/>
      <c r="I48" s="34">
        <v>199256</v>
      </c>
      <c r="J48" s="35"/>
      <c r="K48" s="34">
        <v>249448</v>
      </c>
      <c r="L48" s="16"/>
      <c r="M48" s="20"/>
    </row>
    <row r="49" spans="1:20" ht="11.25" customHeight="1" x14ac:dyDescent="0.25">
      <c r="B49" s="29"/>
      <c r="C49" s="32"/>
      <c r="D49" s="16"/>
      <c r="E49" s="16"/>
      <c r="F49" s="16"/>
      <c r="G49" s="35"/>
      <c r="H49" s="35"/>
      <c r="I49" s="35"/>
      <c r="J49" s="35"/>
      <c r="K49" s="35"/>
      <c r="L49" s="16"/>
      <c r="M49" s="20"/>
    </row>
    <row r="50" spans="1:20" ht="13.5" customHeight="1" x14ac:dyDescent="0.25">
      <c r="B50" s="29"/>
      <c r="C50" t="s">
        <v>64</v>
      </c>
      <c r="D50" s="28" t="s">
        <v>65</v>
      </c>
      <c r="E50" s="28"/>
      <c r="F50" s="28"/>
      <c r="G50" s="39">
        <f>+G38-G40-G42-G44-G46-G48</f>
        <v>28777</v>
      </c>
      <c r="H50" s="40"/>
      <c r="I50" s="39">
        <f>+I38-I40-I42-I44-I46-I48</f>
        <v>39925</v>
      </c>
      <c r="J50" s="40"/>
      <c r="K50" s="39">
        <f>+K38-K40-K42-K44-K46-K48</f>
        <v>185819</v>
      </c>
      <c r="L50" s="16"/>
      <c r="M50" s="20"/>
    </row>
    <row r="51" spans="1:20" ht="7.5" customHeight="1" x14ac:dyDescent="0.25">
      <c r="B51" s="30"/>
      <c r="C51" s="25"/>
      <c r="D51" s="25"/>
      <c r="E51" s="25"/>
      <c r="F51" s="25"/>
      <c r="G51" s="42"/>
      <c r="H51" s="43"/>
      <c r="I51" s="42"/>
      <c r="J51" s="43"/>
      <c r="K51" s="42"/>
      <c r="L51" s="24"/>
      <c r="M51" s="26"/>
    </row>
    <row r="52" spans="1:20" ht="45.75" customHeight="1" x14ac:dyDescent="0.25">
      <c r="A52" s="16"/>
      <c r="B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</row>
    <row r="53" spans="1:20" s="7" customFormat="1" x14ac:dyDescent="0.25">
      <c r="B53" s="8"/>
      <c r="C53" s="44"/>
      <c r="D53" s="14" t="s">
        <v>14</v>
      </c>
      <c r="E53" s="15" t="s">
        <v>15</v>
      </c>
      <c r="F53" s="44"/>
      <c r="G53" s="45"/>
      <c r="H53" s="44"/>
      <c r="I53" s="46" t="s">
        <v>16</v>
      </c>
      <c r="J53" s="47"/>
      <c r="K53" s="128" t="str">
        <f>K3</f>
        <v>Cant. Conegliano e Vittorio V.to</v>
      </c>
      <c r="L53" s="128"/>
      <c r="M53" s="49"/>
      <c r="N53" s="16"/>
      <c r="O53" s="16"/>
      <c r="P53" s="16"/>
      <c r="Q53" s="16"/>
      <c r="R53" s="16"/>
      <c r="S53" s="16"/>
      <c r="T53" s="16"/>
    </row>
    <row r="54" spans="1:20" s="7" customFormat="1" x14ac:dyDescent="0.25">
      <c r="B54" s="12"/>
      <c r="D54" s="14" t="s">
        <v>17</v>
      </c>
      <c r="E54" s="15" t="s">
        <v>18</v>
      </c>
      <c r="F54" s="16"/>
      <c r="G54" s="16"/>
      <c r="H54" s="16"/>
      <c r="I54" s="18"/>
      <c r="J54" s="28"/>
      <c r="K54" s="128">
        <f>K4</f>
        <v>0</v>
      </c>
      <c r="L54" s="128"/>
      <c r="M54" s="20"/>
      <c r="N54" s="16"/>
      <c r="O54" s="16"/>
      <c r="P54" s="16"/>
      <c r="Q54" s="16"/>
      <c r="R54" s="16"/>
      <c r="S54" s="16"/>
      <c r="T54" s="16"/>
    </row>
    <row r="55" spans="1:20" s="7" customFormat="1" x14ac:dyDescent="0.25">
      <c r="B55" s="12"/>
      <c r="D55" s="16"/>
      <c r="E55" s="15" t="s">
        <v>20</v>
      </c>
      <c r="F55" s="16"/>
      <c r="G55" s="16"/>
      <c r="H55" s="16"/>
      <c r="I55" s="18" t="s">
        <v>21</v>
      </c>
      <c r="J55" s="28"/>
      <c r="K55" s="128" t="str">
        <f>$K$5</f>
        <v>00190690263</v>
      </c>
      <c r="L55" s="128"/>
      <c r="M55" s="20"/>
      <c r="N55" s="16"/>
      <c r="O55" s="16"/>
      <c r="P55" s="16"/>
      <c r="Q55" s="16"/>
      <c r="R55" s="16"/>
      <c r="S55" s="16"/>
      <c r="T55" s="16"/>
    </row>
    <row r="56" spans="1:20" s="7" customFormat="1" ht="3" customHeight="1" x14ac:dyDescent="0.25">
      <c r="B56" s="22"/>
      <c r="C56" s="24"/>
      <c r="D56" s="24"/>
      <c r="E56" s="25"/>
      <c r="F56" s="24"/>
      <c r="G56" s="24"/>
      <c r="H56" s="24"/>
      <c r="I56" s="24"/>
      <c r="J56" s="25"/>
      <c r="K56" s="24"/>
      <c r="L56" s="24"/>
      <c r="M56" s="26"/>
      <c r="N56" s="16"/>
      <c r="O56" s="16"/>
      <c r="P56" s="16"/>
      <c r="Q56" s="16"/>
      <c r="R56" s="16"/>
      <c r="S56" s="16"/>
      <c r="T56" s="16"/>
    </row>
    <row r="57" spans="1:20" s="7" customFormat="1" ht="4.5" customHeight="1" x14ac:dyDescent="0.25">
      <c r="B57" s="12"/>
      <c r="C57" s="16"/>
      <c r="D57" s="16"/>
      <c r="E57" s="28"/>
      <c r="F57" s="16"/>
      <c r="G57" s="16"/>
      <c r="H57" s="16"/>
      <c r="I57" s="16"/>
      <c r="J57" s="28"/>
      <c r="K57" s="16"/>
      <c r="L57" s="16"/>
      <c r="M57" s="20"/>
      <c r="N57" s="16"/>
      <c r="O57" s="16"/>
      <c r="P57" s="16"/>
      <c r="Q57" s="16"/>
      <c r="R57" s="16"/>
      <c r="S57" s="16"/>
      <c r="T57" s="16"/>
    </row>
    <row r="58" spans="1:20" s="7" customFormat="1" x14ac:dyDescent="0.25">
      <c r="B58" s="12"/>
      <c r="C58" s="16"/>
      <c r="D58" s="16"/>
      <c r="E58" s="28"/>
      <c r="F58" s="16"/>
      <c r="G58" s="16"/>
      <c r="H58" s="16"/>
      <c r="I58" s="16"/>
      <c r="J58" s="28"/>
      <c r="K58" s="16"/>
      <c r="L58" s="16"/>
      <c r="M58" s="20"/>
      <c r="N58" s="16"/>
      <c r="O58" s="16"/>
      <c r="P58" s="16"/>
      <c r="Q58" s="16"/>
      <c r="R58" s="16"/>
      <c r="S58" s="16"/>
      <c r="T58" s="16"/>
    </row>
    <row r="59" spans="1:20" s="7" customFormat="1" ht="5.25" customHeight="1" x14ac:dyDescent="0.25">
      <c r="B59" s="22"/>
      <c r="C59" s="24"/>
      <c r="D59" s="24"/>
      <c r="E59" s="50"/>
      <c r="F59" s="24"/>
      <c r="G59" s="24"/>
      <c r="H59" s="24"/>
      <c r="I59" s="24"/>
      <c r="J59" s="25"/>
      <c r="K59" s="24"/>
      <c r="L59" s="24"/>
      <c r="M59" s="26"/>
      <c r="N59" s="16"/>
      <c r="O59" s="16"/>
      <c r="P59" s="16"/>
      <c r="Q59" s="16"/>
      <c r="R59" s="16"/>
      <c r="S59" s="16"/>
      <c r="T59" s="16"/>
    </row>
    <row r="60" spans="1:20" s="7" customFormat="1" ht="18" customHeight="1" x14ac:dyDescent="0.25">
      <c r="B60" s="12"/>
      <c r="D60" s="16"/>
      <c r="E60" s="28"/>
      <c r="F60" s="16"/>
      <c r="G60" s="16"/>
      <c r="H60" s="16"/>
      <c r="I60" s="16"/>
      <c r="J60" s="28"/>
      <c r="K60" s="16"/>
      <c r="L60" s="16"/>
      <c r="M60" s="20"/>
      <c r="N60" s="16"/>
      <c r="O60" s="16"/>
      <c r="P60" s="16"/>
      <c r="Q60" s="16"/>
      <c r="R60" s="16"/>
      <c r="S60" s="16"/>
      <c r="T60" s="16"/>
    </row>
    <row r="61" spans="1:20" x14ac:dyDescent="0.25">
      <c r="B61" s="29"/>
      <c r="C61" s="32" t="s">
        <v>66</v>
      </c>
      <c r="D61" s="16" t="s">
        <v>67</v>
      </c>
      <c r="E61" s="16"/>
      <c r="F61" s="16"/>
      <c r="G61" s="34">
        <v>94343</v>
      </c>
      <c r="H61" s="35"/>
      <c r="I61" s="34">
        <v>74272</v>
      </c>
      <c r="J61" s="35"/>
      <c r="K61" s="34">
        <v>39182</v>
      </c>
      <c r="L61" s="16"/>
      <c r="M61" s="20"/>
    </row>
    <row r="62" spans="1:20" ht="6" customHeight="1" x14ac:dyDescent="0.25">
      <c r="B62" s="29"/>
      <c r="C62" s="32"/>
      <c r="D62" s="16"/>
      <c r="E62" s="16"/>
      <c r="F62" s="16"/>
      <c r="G62" s="51"/>
      <c r="H62" s="35"/>
      <c r="I62" s="51"/>
      <c r="J62" s="35"/>
      <c r="K62" s="51"/>
      <c r="L62" s="16"/>
      <c r="M62" s="20"/>
    </row>
    <row r="63" spans="1:20" x14ac:dyDescent="0.25">
      <c r="B63" s="29"/>
      <c r="C63" t="s">
        <v>68</v>
      </c>
      <c r="D63" s="16" t="s">
        <v>69</v>
      </c>
      <c r="E63" s="16"/>
      <c r="F63" s="16"/>
      <c r="G63" s="34">
        <v>106007</v>
      </c>
      <c r="H63" s="35"/>
      <c r="I63" s="34">
        <v>106012</v>
      </c>
      <c r="J63" s="35"/>
      <c r="K63" s="34">
        <v>204659</v>
      </c>
      <c r="L63" s="16"/>
      <c r="M63" s="20"/>
    </row>
    <row r="64" spans="1:20" ht="6" customHeight="1" x14ac:dyDescent="0.25">
      <c r="B64" s="29"/>
      <c r="C64"/>
      <c r="D64" s="16"/>
      <c r="E64" s="16"/>
      <c r="F64" s="16"/>
      <c r="G64" s="35"/>
      <c r="H64" s="35"/>
      <c r="I64" s="35"/>
      <c r="J64" s="35"/>
      <c r="K64" s="35"/>
      <c r="L64" s="16"/>
      <c r="M64" s="20"/>
    </row>
    <row r="65" spans="2:13" x14ac:dyDescent="0.25">
      <c r="B65" s="29"/>
      <c r="C65" s="32" t="s">
        <v>70</v>
      </c>
      <c r="D65" s="28" t="s">
        <v>71</v>
      </c>
      <c r="E65" s="28"/>
      <c r="F65" s="28"/>
      <c r="G65" s="39">
        <f>+G50+G61-G63</f>
        <v>17113</v>
      </c>
      <c r="H65" s="40"/>
      <c r="I65" s="39">
        <f>+I50+I61-I63</f>
        <v>8185</v>
      </c>
      <c r="J65" s="40"/>
      <c r="K65" s="39">
        <f>+K50+K61-K63</f>
        <v>20342</v>
      </c>
      <c r="L65" s="16"/>
      <c r="M65" s="20"/>
    </row>
    <row r="66" spans="2:13" ht="6" customHeight="1" x14ac:dyDescent="0.25">
      <c r="B66" s="29"/>
      <c r="C66" s="32"/>
      <c r="D66" s="16"/>
      <c r="E66" s="16"/>
      <c r="F66" s="16"/>
      <c r="G66" s="35"/>
      <c r="H66" s="35"/>
      <c r="I66" s="35"/>
      <c r="J66" s="35"/>
      <c r="K66" s="35"/>
      <c r="L66" s="16"/>
      <c r="M66" s="20"/>
    </row>
    <row r="67" spans="2:13" x14ac:dyDescent="0.25">
      <c r="B67" s="29"/>
      <c r="C67" t="s">
        <v>72</v>
      </c>
      <c r="D67" s="16" t="s">
        <v>73</v>
      </c>
      <c r="E67" s="16"/>
      <c r="F67" s="16"/>
      <c r="G67" s="34"/>
      <c r="H67" s="35"/>
      <c r="I67" s="34"/>
      <c r="J67" s="35"/>
      <c r="K67" s="34"/>
      <c r="L67" s="16"/>
      <c r="M67" s="20"/>
    </row>
    <row r="68" spans="2:13" ht="6" customHeight="1" x14ac:dyDescent="0.25">
      <c r="B68" s="29"/>
      <c r="C68"/>
      <c r="D68" s="16"/>
      <c r="E68" s="16"/>
      <c r="F68" s="16"/>
      <c r="G68" s="35"/>
      <c r="H68" s="35"/>
      <c r="I68" s="35"/>
      <c r="J68" s="35"/>
      <c r="K68" s="35"/>
      <c r="L68" s="16"/>
      <c r="M68" s="20"/>
    </row>
    <row r="69" spans="2:13" x14ac:dyDescent="0.25">
      <c r="B69" s="29"/>
      <c r="C69" s="32" t="s">
        <v>74</v>
      </c>
      <c r="D69" s="16" t="s">
        <v>75</v>
      </c>
      <c r="E69" s="16"/>
      <c r="F69" s="16"/>
      <c r="G69" s="34">
        <v>25</v>
      </c>
      <c r="H69" s="35"/>
      <c r="I69" s="34">
        <v>10130</v>
      </c>
      <c r="J69" s="35"/>
      <c r="K69" s="34">
        <v>50</v>
      </c>
      <c r="L69" s="16"/>
      <c r="M69" s="20"/>
    </row>
    <row r="70" spans="2:13" ht="6" customHeight="1" x14ac:dyDescent="0.25">
      <c r="B70" s="29"/>
      <c r="C70" s="32"/>
      <c r="D70" s="16"/>
      <c r="E70" s="16"/>
      <c r="F70" s="16"/>
      <c r="G70" s="35"/>
      <c r="H70" s="35"/>
      <c r="I70" s="35"/>
      <c r="J70" s="35"/>
      <c r="K70" s="35"/>
      <c r="L70" s="16"/>
      <c r="M70" s="20"/>
    </row>
    <row r="71" spans="2:13" x14ac:dyDescent="0.25">
      <c r="B71" s="29"/>
      <c r="C71" t="s">
        <v>76</v>
      </c>
      <c r="D71" s="28" t="s">
        <v>77</v>
      </c>
      <c r="E71" s="28"/>
      <c r="F71" s="28"/>
      <c r="G71" s="39">
        <f>+G65+G67+G69</f>
        <v>17138</v>
      </c>
      <c r="H71" s="40"/>
      <c r="I71" s="39">
        <f>+I65+I67+I69</f>
        <v>18315</v>
      </c>
      <c r="J71" s="40"/>
      <c r="K71" s="39">
        <f>+K65+K67+K69</f>
        <v>20392</v>
      </c>
      <c r="L71" s="16"/>
      <c r="M71" s="20"/>
    </row>
    <row r="72" spans="2:13" ht="6" customHeight="1" x14ac:dyDescent="0.25">
      <c r="B72" s="29"/>
      <c r="C72"/>
      <c r="D72" s="28"/>
      <c r="E72" s="28"/>
      <c r="F72" s="28"/>
      <c r="G72" s="52"/>
      <c r="H72" s="40"/>
      <c r="I72" s="52"/>
      <c r="J72" s="40"/>
      <c r="K72" s="52"/>
      <c r="L72" s="16"/>
      <c r="M72" s="20"/>
    </row>
    <row r="73" spans="2:13" x14ac:dyDescent="0.25">
      <c r="B73" s="29"/>
      <c r="C73" s="32" t="s">
        <v>78</v>
      </c>
      <c r="D73" s="16" t="s">
        <v>79</v>
      </c>
      <c r="E73" s="16"/>
      <c r="F73" s="16"/>
      <c r="G73" s="34">
        <v>17138</v>
      </c>
      <c r="H73" s="35"/>
      <c r="I73" s="34">
        <v>18315</v>
      </c>
      <c r="J73" s="35"/>
      <c r="K73" s="34">
        <v>20392</v>
      </c>
      <c r="L73" s="16"/>
      <c r="M73" s="20"/>
    </row>
    <row r="74" spans="2:13" ht="10.5" customHeight="1" x14ac:dyDescent="0.25">
      <c r="B74" s="29"/>
      <c r="C74" s="32"/>
      <c r="D74" s="16"/>
      <c r="E74" s="16"/>
      <c r="F74" s="16"/>
      <c r="G74" s="52"/>
      <c r="H74" s="35"/>
      <c r="I74" s="52"/>
      <c r="J74" s="35"/>
      <c r="K74" s="52"/>
      <c r="L74" s="16"/>
      <c r="M74" s="20"/>
    </row>
    <row r="75" spans="2:13" ht="14.25" customHeight="1" x14ac:dyDescent="0.25">
      <c r="B75" s="29"/>
      <c r="C75" t="s">
        <v>80</v>
      </c>
      <c r="D75" s="28" t="s">
        <v>81</v>
      </c>
      <c r="E75" s="28"/>
      <c r="F75" s="28"/>
      <c r="G75" s="39">
        <f>+G71-G73</f>
        <v>0</v>
      </c>
      <c r="H75" s="40"/>
      <c r="I75" s="39">
        <f>+I71-I73</f>
        <v>0</v>
      </c>
      <c r="J75" s="40"/>
      <c r="K75" s="39">
        <f>+K71-K73</f>
        <v>0</v>
      </c>
      <c r="L75" s="16"/>
      <c r="M75" s="20"/>
    </row>
    <row r="76" spans="2:13" x14ac:dyDescent="0.25">
      <c r="B76" s="29"/>
      <c r="C76"/>
      <c r="D76" s="16" t="s">
        <v>82</v>
      </c>
      <c r="E76" s="16"/>
      <c r="F76" s="16"/>
      <c r="G76" s="16"/>
      <c r="H76" s="16"/>
      <c r="I76" s="16"/>
      <c r="J76" s="16"/>
      <c r="K76" s="16"/>
      <c r="L76" s="16"/>
      <c r="M76" s="20"/>
    </row>
    <row r="77" spans="2:13" x14ac:dyDescent="0.25">
      <c r="B77" s="29"/>
      <c r="C77" s="32"/>
      <c r="D77" s="16"/>
      <c r="E77" s="16"/>
      <c r="F77" s="16"/>
      <c r="G77" s="16"/>
      <c r="H77" s="16"/>
      <c r="I77" s="16"/>
      <c r="J77" s="16"/>
      <c r="K77" s="16"/>
      <c r="L77" s="16"/>
      <c r="M77" s="20"/>
    </row>
    <row r="78" spans="2:13" x14ac:dyDescent="0.25">
      <c r="B78" s="29"/>
      <c r="C78" s="32"/>
      <c r="D78" s="16"/>
      <c r="E78" s="16"/>
      <c r="F78" s="16"/>
      <c r="G78" s="16"/>
      <c r="H78" s="16"/>
      <c r="I78" s="16"/>
      <c r="J78" s="16"/>
      <c r="K78" s="16"/>
      <c r="L78" s="16"/>
      <c r="M78" s="20"/>
    </row>
    <row r="79" spans="2:13" x14ac:dyDescent="0.25">
      <c r="B79" s="29"/>
      <c r="C79" s="31" t="s">
        <v>83</v>
      </c>
      <c r="D79" s="16"/>
      <c r="E79" s="16"/>
      <c r="F79" s="16"/>
      <c r="G79" s="16"/>
      <c r="H79" s="16"/>
      <c r="I79" s="16"/>
      <c r="J79" s="16"/>
      <c r="K79" s="16"/>
      <c r="L79" s="16"/>
      <c r="M79" s="20"/>
    </row>
    <row r="80" spans="2:13" x14ac:dyDescent="0.25">
      <c r="B80" s="29"/>
      <c r="C80" s="31"/>
      <c r="D80" s="16"/>
      <c r="E80" s="16"/>
      <c r="F80" s="16"/>
      <c r="G80" s="16"/>
      <c r="H80" s="16"/>
      <c r="I80" s="16"/>
      <c r="J80" s="16"/>
      <c r="K80" s="16"/>
      <c r="L80" s="16"/>
      <c r="M80" s="20"/>
    </row>
    <row r="81" spans="2:13" x14ac:dyDescent="0.25">
      <c r="B81" s="29"/>
      <c r="C81" s="31"/>
      <c r="D81" s="16"/>
      <c r="E81" s="16"/>
      <c r="F81" s="16"/>
      <c r="G81" s="16"/>
      <c r="H81" s="16"/>
      <c r="I81" s="16"/>
      <c r="J81" s="16"/>
      <c r="K81" s="16"/>
      <c r="L81" s="16"/>
      <c r="M81" s="20"/>
    </row>
    <row r="82" spans="2:13" x14ac:dyDescent="0.25">
      <c r="B82" s="29"/>
      <c r="C82" s="31"/>
      <c r="D82" s="16"/>
      <c r="E82" s="16"/>
      <c r="F82" s="16"/>
      <c r="G82" s="16"/>
      <c r="H82" s="16"/>
      <c r="I82" s="16"/>
      <c r="J82" s="16"/>
      <c r="K82" s="16"/>
      <c r="L82" s="16"/>
      <c r="M82" s="20"/>
    </row>
    <row r="83" spans="2:13" x14ac:dyDescent="0.25">
      <c r="B83" s="29"/>
      <c r="C83" s="31"/>
      <c r="D83" s="16"/>
      <c r="E83" s="16"/>
      <c r="F83" s="16"/>
      <c r="G83" s="16"/>
      <c r="H83" s="16"/>
      <c r="I83" s="16"/>
      <c r="J83" s="16"/>
      <c r="K83" s="16"/>
      <c r="L83" s="16"/>
      <c r="M83" s="20"/>
    </row>
    <row r="84" spans="2:13" x14ac:dyDescent="0.25">
      <c r="B84" s="29"/>
      <c r="C84" s="31"/>
      <c r="D84" s="16"/>
      <c r="E84" s="16"/>
      <c r="F84" s="16"/>
      <c r="G84" s="16"/>
      <c r="H84" s="16"/>
      <c r="I84" s="16"/>
      <c r="J84" s="16"/>
      <c r="K84" s="16"/>
      <c r="L84" s="16"/>
      <c r="M84" s="20"/>
    </row>
    <row r="85" spans="2:13" x14ac:dyDescent="0.25">
      <c r="B85" s="29"/>
      <c r="C85" s="31"/>
      <c r="D85" s="16"/>
      <c r="E85" s="16"/>
      <c r="F85" s="16"/>
      <c r="G85" s="16"/>
      <c r="H85" s="16"/>
      <c r="I85" s="16"/>
      <c r="J85" s="16"/>
      <c r="K85" s="16"/>
      <c r="L85" s="16"/>
      <c r="M85" s="20"/>
    </row>
    <row r="86" spans="2:13" x14ac:dyDescent="0.25">
      <c r="B86" s="29"/>
      <c r="C86" s="31"/>
      <c r="D86" s="16"/>
      <c r="E86" s="16"/>
      <c r="F86" s="16"/>
      <c r="G86" s="16"/>
      <c r="H86" s="16"/>
      <c r="I86" s="16"/>
      <c r="J86" s="16"/>
      <c r="K86" s="16"/>
      <c r="L86" s="16"/>
      <c r="M86" s="20"/>
    </row>
    <row r="87" spans="2:13" x14ac:dyDescent="0.25">
      <c r="B87" s="29"/>
      <c r="C87" s="31"/>
      <c r="D87" s="16"/>
      <c r="E87" s="16"/>
      <c r="F87" s="16"/>
      <c r="G87" s="16"/>
      <c r="H87" s="16"/>
      <c r="I87" s="16"/>
      <c r="J87" s="16"/>
      <c r="K87" s="16"/>
      <c r="L87" s="16"/>
      <c r="M87" s="20"/>
    </row>
    <row r="88" spans="2:13" x14ac:dyDescent="0.25">
      <c r="B88" s="29"/>
      <c r="C88" s="31"/>
      <c r="D88" s="16"/>
      <c r="E88" s="16"/>
      <c r="F88" s="16"/>
      <c r="G88" s="16"/>
      <c r="H88" s="16"/>
      <c r="I88" s="16"/>
      <c r="J88" s="16"/>
      <c r="K88" s="16"/>
      <c r="L88" s="16"/>
      <c r="M88" s="20"/>
    </row>
    <row r="89" spans="2:13" x14ac:dyDescent="0.25">
      <c r="B89" s="29"/>
      <c r="L89" s="16"/>
      <c r="M89" s="20"/>
    </row>
    <row r="90" spans="2:13" x14ac:dyDescent="0.25">
      <c r="B90" s="29"/>
      <c r="L90" s="16"/>
      <c r="M90" s="20"/>
    </row>
    <row r="91" spans="2:13" x14ac:dyDescent="0.25">
      <c r="B91" s="29"/>
      <c r="L91" s="16"/>
      <c r="M91" s="20"/>
    </row>
    <row r="92" spans="2:13" x14ac:dyDescent="0.25">
      <c r="B92" s="29"/>
      <c r="L92" s="16"/>
      <c r="M92" s="20"/>
    </row>
    <row r="93" spans="2:13" x14ac:dyDescent="0.25">
      <c r="B93" s="29"/>
      <c r="L93" s="16"/>
      <c r="M93" s="20"/>
    </row>
    <row r="94" spans="2:13" ht="6" customHeight="1" x14ac:dyDescent="0.25">
      <c r="B94" s="30"/>
      <c r="C94" s="53"/>
      <c r="D94" s="24"/>
      <c r="E94" s="24"/>
      <c r="F94" s="24"/>
      <c r="G94" s="24"/>
      <c r="H94" s="24"/>
      <c r="I94" s="24"/>
      <c r="J94" s="24"/>
      <c r="K94" s="24"/>
      <c r="L94" s="24"/>
      <c r="M94" s="26"/>
    </row>
  </sheetData>
  <sheetProtection password="DBD3" sheet="1" formatCells="0" formatColumns="0" formatRows="0" insertColumns="0" insertRows="0" insertHyperlinks="0" deleteColumns="0" deleteRows="0" sort="0" autoFilter="0" pivotTables="0"/>
  <mergeCells count="6">
    <mergeCell ref="K55:L55"/>
    <mergeCell ref="K3:L3"/>
    <mergeCell ref="K4:L4"/>
    <mergeCell ref="K5:L5"/>
    <mergeCell ref="K53:L53"/>
    <mergeCell ref="K54:L54"/>
  </mergeCells>
  <phoneticPr fontId="7" type="noConversion"/>
  <printOptions horizontalCentered="1" verticalCentered="1"/>
  <pageMargins left="0.59055118110236227" right="0.6692913385826772" top="0.59055118110236227" bottom="0.59055118110236227" header="0.39370078740157483" footer="0.51181102362204722"/>
  <pageSetup paperSize="9" firstPageNumber="0" fitToHeight="2" orientation="landscape" r:id="rId1"/>
  <headerFooter>
    <oddHeader>&amp;C&amp;A&amp;R&amp;"Arial,Grassetto"&amp;11Allegato B9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5" width="16.88671875" customWidth="1"/>
    <col min="6" max="6" width="14.88671875" customWidth="1"/>
    <col min="7" max="11" width="16.88671875" customWidth="1"/>
    <col min="12" max="13" width="5.44140625" customWidth="1"/>
    <col min="14" max="14" width="5" customWidth="1"/>
    <col min="15" max="17" width="16.88671875" customWidth="1"/>
    <col min="18" max="18" width="15.88671875" customWidth="1"/>
    <col min="19" max="20" width="5.44140625" customWidth="1"/>
    <col min="21" max="21" width="5" customWidth="1"/>
    <col min="22" max="23" width="16.88671875" customWidth="1"/>
    <col min="24" max="25" width="15.88671875" customWidth="1"/>
    <col min="26" max="27" width="5.44140625" customWidth="1"/>
    <col min="28" max="28" width="5" customWidth="1"/>
    <col min="29" max="30" width="16.88671875" customWidth="1"/>
    <col min="31" max="32" width="15.88671875" customWidth="1"/>
    <col min="33" max="34" width="5.44140625" customWidth="1"/>
  </cols>
  <sheetData>
    <row r="1" spans="1:34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61" t="s">
        <v>381</v>
      </c>
      <c r="F1" s="61" t="s">
        <v>382</v>
      </c>
      <c r="G1" s="61" t="s">
        <v>383</v>
      </c>
      <c r="H1" s="61" t="s">
        <v>384</v>
      </c>
      <c r="I1" s="61" t="s">
        <v>385</v>
      </c>
      <c r="J1" s="61" t="s">
        <v>386</v>
      </c>
      <c r="K1" s="61" t="s">
        <v>387</v>
      </c>
      <c r="L1" s="110" t="s">
        <v>388</v>
      </c>
      <c r="M1" s="110" t="s">
        <v>389</v>
      </c>
      <c r="N1" s="1" t="s">
        <v>390</v>
      </c>
      <c r="O1" s="61" t="s">
        <v>391</v>
      </c>
      <c r="P1" s="61" t="s">
        <v>392</v>
      </c>
      <c r="Q1" s="61" t="s">
        <v>393</v>
      </c>
      <c r="R1" s="61" t="s">
        <v>394</v>
      </c>
      <c r="S1" s="110" t="s">
        <v>395</v>
      </c>
      <c r="T1" s="110" t="s">
        <v>396</v>
      </c>
      <c r="U1" s="1" t="s">
        <v>397</v>
      </c>
      <c r="V1" s="61" t="s">
        <v>398</v>
      </c>
      <c r="W1" s="61" t="s">
        <v>399</v>
      </c>
      <c r="X1" s="61" t="s">
        <v>400</v>
      </c>
      <c r="Y1" s="61" t="s">
        <v>401</v>
      </c>
      <c r="Z1" s="110" t="s">
        <v>402</v>
      </c>
      <c r="AA1" s="110" t="s">
        <v>403</v>
      </c>
      <c r="AB1" s="1" t="s">
        <v>404</v>
      </c>
      <c r="AC1" s="61" t="s">
        <v>405</v>
      </c>
      <c r="AD1" s="61" t="s">
        <v>406</v>
      </c>
      <c r="AE1" s="61" t="s">
        <v>407</v>
      </c>
      <c r="AF1" s="61" t="s">
        <v>408</v>
      </c>
      <c r="AG1" s="110" t="s">
        <v>409</v>
      </c>
      <c r="AH1" s="110" t="s">
        <v>410</v>
      </c>
    </row>
    <row r="2" spans="1:34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62" t="e">
        <v>#REF!</v>
      </c>
      <c r="F2" s="62" t="e">
        <v>#REF!</v>
      </c>
      <c r="G2" s="62" t="e">
        <v>#REF!</v>
      </c>
      <c r="H2" s="62" t="e">
        <v>#REF!</v>
      </c>
      <c r="I2" s="62" t="e">
        <v>#REF!</v>
      </c>
      <c r="J2" s="62" t="e">
        <v>#REF!</v>
      </c>
      <c r="K2" s="62" t="e">
        <v>#REF!</v>
      </c>
      <c r="L2" s="32" t="e">
        <v>#REF!</v>
      </c>
      <c r="M2" s="32" t="e">
        <v>#REF!</v>
      </c>
      <c r="N2" t="e">
        <v>#VALUE!</v>
      </c>
      <c r="O2" s="62" t="e">
        <v>#REF!</v>
      </c>
      <c r="P2" s="62" t="e">
        <v>#REF!</v>
      </c>
      <c r="Q2" s="62" t="e">
        <v>#REF!</v>
      </c>
      <c r="R2" s="62" t="e">
        <v>#REF!</v>
      </c>
      <c r="S2" s="32" t="e">
        <v>#REF!</v>
      </c>
      <c r="T2" s="32" t="e">
        <v>#REF!</v>
      </c>
      <c r="U2" s="1" t="e">
        <v>#VALUE!</v>
      </c>
      <c r="V2" s="62" t="e">
        <v>#REF!</v>
      </c>
      <c r="W2" s="62" t="e">
        <v>#REF!</v>
      </c>
      <c r="X2" s="62" t="e">
        <v>#REF!</v>
      </c>
      <c r="Y2" s="62" t="e">
        <v>#REF!</v>
      </c>
      <c r="Z2" s="32" t="e">
        <v>#REF!</v>
      </c>
      <c r="AA2" s="32" t="e">
        <v>#REF!</v>
      </c>
      <c r="AB2" s="1" t="e">
        <v>#VALUE!</v>
      </c>
      <c r="AC2" s="62" t="e">
        <v>#REF!</v>
      </c>
      <c r="AD2" s="62" t="e">
        <v>#REF!</v>
      </c>
      <c r="AE2" s="62" t="e">
        <v>#REF!</v>
      </c>
      <c r="AF2" s="62" t="e">
        <v>#REF!</v>
      </c>
      <c r="AG2" s="32" t="e">
        <v>#REF!</v>
      </c>
      <c r="AH2" s="32" t="e">
        <v>#REF!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8" width="7.5546875" customWidth="1"/>
    <col min="9" max="9" width="3.5546875" customWidth="1"/>
  </cols>
  <sheetData>
    <row r="1" spans="1:9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10" t="s">
        <v>411</v>
      </c>
      <c r="F1" s="110" t="s">
        <v>412</v>
      </c>
      <c r="G1" s="110" t="s">
        <v>413</v>
      </c>
      <c r="H1" s="110" t="s">
        <v>414</v>
      </c>
      <c r="I1" s="110" t="s">
        <v>415</v>
      </c>
    </row>
    <row r="2" spans="1:9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121">
        <f>PREREQUISITO_1_ROI!F17</f>
        <v>6.1699609073575341E-4</v>
      </c>
      <c r="F2" s="121">
        <f>PREREQUISITO_1_ROI!H17</f>
        <v>8.7615011847502701E-4</v>
      </c>
      <c r="G2" s="121">
        <f>PREREQUISITO_1_ROI!J17</f>
        <v>3.517370950387691E-3</v>
      </c>
      <c r="H2" s="121">
        <f>PREREQUISITO_1_ROI!F30</f>
        <v>1.6701723865328239E-3</v>
      </c>
      <c r="I2" s="32">
        <f>PREREQUISITO_1_ROI!F41</f>
        <v>3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9" width="16.88671875" customWidth="1"/>
    <col min="10" max="10" width="3.6640625" customWidth="1"/>
    <col min="11" max="11" width="4" customWidth="1"/>
    <col min="12" max="12" width="3.88671875" customWidth="1"/>
    <col min="13" max="14" width="15.88671875" customWidth="1"/>
    <col min="15" max="15" width="16.88671875" customWidth="1"/>
  </cols>
  <sheetData>
    <row r="1" spans="1:15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61" t="s">
        <v>366</v>
      </c>
      <c r="F1" s="61" t="s">
        <v>367</v>
      </c>
      <c r="G1" s="61" t="s">
        <v>368</v>
      </c>
      <c r="H1" s="61" t="s">
        <v>369</v>
      </c>
      <c r="I1" s="61" t="s">
        <v>370</v>
      </c>
      <c r="J1" s="110" t="s">
        <v>371</v>
      </c>
      <c r="K1" s="110" t="s">
        <v>372</v>
      </c>
      <c r="L1" s="110" t="s">
        <v>373</v>
      </c>
      <c r="M1" s="61" t="s">
        <v>374</v>
      </c>
      <c r="N1" s="61" t="s">
        <v>375</v>
      </c>
      <c r="O1" s="61" t="s">
        <v>376</v>
      </c>
    </row>
    <row r="2" spans="1:15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62">
        <v>0</v>
      </c>
      <c r="F2" s="62">
        <v>0</v>
      </c>
      <c r="G2" s="62">
        <v>0</v>
      </c>
      <c r="H2" s="62">
        <v>0</v>
      </c>
      <c r="I2" s="62">
        <v>0</v>
      </c>
      <c r="J2" s="32">
        <v>0</v>
      </c>
      <c r="K2" s="32" t="e">
        <v>#REF!</v>
      </c>
      <c r="L2" s="32" t="e">
        <v>#REF!</v>
      </c>
      <c r="M2" s="62">
        <v>0</v>
      </c>
      <c r="N2" s="62">
        <v>0</v>
      </c>
      <c r="O2" s="62">
        <v>0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5" width="16.88671875" customWidth="1"/>
    <col min="6" max="6" width="14.88671875" customWidth="1"/>
    <col min="7" max="11" width="16.88671875" customWidth="1"/>
    <col min="12" max="13" width="5.44140625" customWidth="1"/>
    <col min="14" max="14" width="5" customWidth="1"/>
    <col min="15" max="17" width="16.88671875" customWidth="1"/>
    <col min="18" max="18" width="15.88671875" customWidth="1"/>
    <col min="19" max="20" width="5.44140625" customWidth="1"/>
    <col min="21" max="21" width="5" customWidth="1"/>
    <col min="22" max="23" width="16.88671875" customWidth="1"/>
    <col min="24" max="25" width="15.88671875" customWidth="1"/>
    <col min="26" max="27" width="5.44140625" customWidth="1"/>
    <col min="28" max="28" width="5" customWidth="1"/>
    <col min="29" max="30" width="16.88671875" customWidth="1"/>
    <col min="31" max="32" width="15.88671875" customWidth="1"/>
    <col min="33" max="34" width="5.44140625" customWidth="1"/>
  </cols>
  <sheetData>
    <row r="1" spans="1:34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61" t="s">
        <v>381</v>
      </c>
      <c r="F1" s="61" t="s">
        <v>382</v>
      </c>
      <c r="G1" s="61" t="s">
        <v>383</v>
      </c>
      <c r="H1" s="61" t="s">
        <v>384</v>
      </c>
      <c r="I1" s="61" t="s">
        <v>385</v>
      </c>
      <c r="J1" s="61" t="s">
        <v>386</v>
      </c>
      <c r="K1" s="61" t="s">
        <v>387</v>
      </c>
      <c r="L1" s="110" t="s">
        <v>388</v>
      </c>
      <c r="M1" s="110" t="s">
        <v>389</v>
      </c>
      <c r="N1" s="1" t="s">
        <v>390</v>
      </c>
      <c r="O1" s="61" t="s">
        <v>391</v>
      </c>
      <c r="P1" s="61" t="s">
        <v>392</v>
      </c>
      <c r="Q1" s="61" t="s">
        <v>393</v>
      </c>
      <c r="R1" s="61" t="s">
        <v>394</v>
      </c>
      <c r="S1" s="110" t="s">
        <v>395</v>
      </c>
      <c r="T1" s="110" t="s">
        <v>396</v>
      </c>
      <c r="U1" s="1" t="s">
        <v>397</v>
      </c>
      <c r="V1" s="61" t="s">
        <v>398</v>
      </c>
      <c r="W1" s="61" t="s">
        <v>399</v>
      </c>
      <c r="X1" s="61" t="s">
        <v>400</v>
      </c>
      <c r="Y1" s="61" t="s">
        <v>401</v>
      </c>
      <c r="Z1" s="110" t="s">
        <v>402</v>
      </c>
      <c r="AA1" s="110" t="s">
        <v>403</v>
      </c>
      <c r="AB1" s="1" t="s">
        <v>404</v>
      </c>
      <c r="AC1" s="61" t="s">
        <v>405</v>
      </c>
      <c r="AD1" s="61" t="s">
        <v>406</v>
      </c>
      <c r="AE1" s="61" t="s">
        <v>407</v>
      </c>
      <c r="AF1" s="61" t="s">
        <v>408</v>
      </c>
      <c r="AG1" s="110" t="s">
        <v>409</v>
      </c>
      <c r="AH1" s="110" t="s">
        <v>410</v>
      </c>
    </row>
    <row r="2" spans="1:34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62">
        <v>0</v>
      </c>
      <c r="F2" s="62">
        <v>0</v>
      </c>
      <c r="G2" s="62">
        <v>0</v>
      </c>
      <c r="H2" s="62">
        <v>0</v>
      </c>
      <c r="I2" s="62">
        <v>0</v>
      </c>
      <c r="J2" s="62">
        <v>0</v>
      </c>
      <c r="K2" s="62">
        <v>0</v>
      </c>
      <c r="L2" s="32" t="e">
        <v>#REF!</v>
      </c>
      <c r="M2" s="32" t="e">
        <v>#REF!</v>
      </c>
      <c r="N2" t="e">
        <v>#VALUE!</v>
      </c>
      <c r="O2" s="62">
        <v>0</v>
      </c>
      <c r="P2" s="62">
        <v>0</v>
      </c>
      <c r="Q2" s="62">
        <v>0</v>
      </c>
      <c r="R2" s="62">
        <v>0</v>
      </c>
      <c r="S2" s="32" t="e">
        <v>#REF!</v>
      </c>
      <c r="T2" s="32" t="e">
        <v>#REF!</v>
      </c>
      <c r="U2" s="1" t="e">
        <v>#VALUE!</v>
      </c>
      <c r="V2" s="62">
        <v>0</v>
      </c>
      <c r="W2" s="62">
        <v>0</v>
      </c>
      <c r="X2" s="62">
        <v>0</v>
      </c>
      <c r="Y2" s="62">
        <v>0</v>
      </c>
      <c r="Z2" s="32" t="e">
        <v>#REF!</v>
      </c>
      <c r="AA2" s="32" t="e">
        <v>#REF!</v>
      </c>
      <c r="AB2" s="1" t="e">
        <v>#VALUE!</v>
      </c>
      <c r="AC2" s="62">
        <v>0</v>
      </c>
      <c r="AD2" s="62">
        <v>0</v>
      </c>
      <c r="AE2" s="62">
        <v>0</v>
      </c>
      <c r="AF2" s="62">
        <v>0</v>
      </c>
      <c r="AG2" s="32" t="e">
        <v>#REF!</v>
      </c>
      <c r="AH2" s="32" t="e">
        <v>#REF!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"/>
  <sheetViews>
    <sheetView view="pageBreakPreview" zoomScaleNormal="100" workbookViewId="0"/>
  </sheetViews>
  <sheetFormatPr defaultRowHeight="13.2" x14ac:dyDescent="0.25"/>
  <cols>
    <col min="2" max="2" width="17" customWidth="1"/>
    <col min="3" max="3" width="17.33203125" customWidth="1"/>
    <col min="4" max="4" width="8.109375" customWidth="1"/>
    <col min="5" max="6" width="14.33203125" customWidth="1"/>
    <col min="7" max="10" width="2.33203125" customWidth="1"/>
    <col min="11" max="11" width="8.109375" customWidth="1"/>
    <col min="12" max="12" width="18.88671875" customWidth="1"/>
    <col min="13" max="13" width="2.33203125" customWidth="1"/>
    <col min="14" max="14" width="8.109375" customWidth="1"/>
    <col min="15" max="18" width="2.33203125" customWidth="1"/>
    <col min="19" max="22" width="3" customWidth="1"/>
  </cols>
  <sheetData>
    <row r="1" spans="1:22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416</v>
      </c>
      <c r="F1" s="1" t="s">
        <v>417</v>
      </c>
      <c r="G1" s="1" t="s">
        <v>205</v>
      </c>
      <c r="H1" s="1" t="s">
        <v>216</v>
      </c>
      <c r="I1" s="1" t="s">
        <v>217</v>
      </c>
      <c r="J1" s="1" t="s">
        <v>220</v>
      </c>
      <c r="K1" s="2" t="s">
        <v>418</v>
      </c>
      <c r="L1" s="2" t="s">
        <v>419</v>
      </c>
      <c r="M1" s="1" t="s">
        <v>420</v>
      </c>
      <c r="N1" s="2" t="s">
        <v>421</v>
      </c>
      <c r="O1" s="1" t="s">
        <v>422</v>
      </c>
      <c r="P1" s="1" t="s">
        <v>423</v>
      </c>
      <c r="Q1" s="1" t="s">
        <v>424</v>
      </c>
      <c r="R1" s="1" t="s">
        <v>425</v>
      </c>
      <c r="S1" s="1" t="s">
        <v>426</v>
      </c>
      <c r="T1" s="1" t="s">
        <v>427</v>
      </c>
      <c r="U1" s="1" t="s">
        <v>428</v>
      </c>
      <c r="V1" s="1" t="s">
        <v>429</v>
      </c>
    </row>
    <row r="2" spans="1:22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1" t="s">
        <v>430</v>
      </c>
      <c r="F2" s="1" t="s">
        <v>430</v>
      </c>
      <c r="G2" s="1" t="s">
        <v>430</v>
      </c>
      <c r="H2" s="1" t="s">
        <v>430</v>
      </c>
      <c r="I2" s="1" t="s">
        <v>430</v>
      </c>
      <c r="J2" s="1" t="s">
        <v>430</v>
      </c>
      <c r="K2" s="4">
        <v>36524</v>
      </c>
      <c r="L2" s="4">
        <v>36524</v>
      </c>
      <c r="M2" s="1" t="s">
        <v>430</v>
      </c>
      <c r="N2" s="4">
        <v>36524</v>
      </c>
      <c r="O2" s="1" t="s">
        <v>430</v>
      </c>
      <c r="P2" s="1" t="s">
        <v>430</v>
      </c>
      <c r="Q2" s="1" t="s">
        <v>430</v>
      </c>
      <c r="R2" s="1" t="s">
        <v>430</v>
      </c>
      <c r="S2" s="1" t="s">
        <v>430</v>
      </c>
      <c r="T2" s="1" t="s">
        <v>430</v>
      </c>
      <c r="U2" s="1" t="s">
        <v>430</v>
      </c>
      <c r="V2" s="1" t="s">
        <v>430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view="pageBreakPreview" zoomScaleNormal="100" workbookViewId="0"/>
  </sheetViews>
  <sheetFormatPr defaultRowHeight="13.2" x14ac:dyDescent="0.25"/>
  <cols>
    <col min="2" max="2" width="18.6640625" customWidth="1"/>
    <col min="3" max="3" width="12.5546875" customWidth="1"/>
    <col min="4" max="4" width="8.109375" customWidth="1"/>
    <col min="5" max="5" width="11" customWidth="1"/>
    <col min="6" max="6" width="12.33203125" customWidth="1"/>
    <col min="7" max="7" width="22.6640625" customWidth="1"/>
    <col min="8" max="8" width="26.88671875" customWidth="1"/>
    <col min="9" max="9" width="50.5546875" customWidth="1"/>
    <col min="10" max="10" width="56.6640625" customWidth="1"/>
    <col min="12" max="12" width="32.88671875" customWidth="1"/>
  </cols>
  <sheetData>
    <row r="1" spans="1:12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431</v>
      </c>
      <c r="F1" s="1" t="s">
        <v>432</v>
      </c>
      <c r="G1" s="1" t="s">
        <v>433</v>
      </c>
      <c r="H1" s="2" t="s">
        <v>434</v>
      </c>
      <c r="I1" s="2" t="s">
        <v>435</v>
      </c>
      <c r="J1" s="110" t="s">
        <v>436</v>
      </c>
      <c r="K1" s="1" t="s">
        <v>437</v>
      </c>
      <c r="L1" s="2" t="s">
        <v>438</v>
      </c>
    </row>
    <row r="2" spans="1:12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1" t="s">
        <v>430</v>
      </c>
      <c r="F2" s="1" t="s">
        <v>439</v>
      </c>
      <c r="G2" s="1" t="s">
        <v>430</v>
      </c>
      <c r="H2" s="4">
        <v>36524</v>
      </c>
      <c r="I2" s="4">
        <v>37002</v>
      </c>
      <c r="J2" s="1" t="s">
        <v>430</v>
      </c>
      <c r="K2" s="1" t="s">
        <v>430</v>
      </c>
      <c r="L2" s="4">
        <v>36524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7.88671875" customWidth="1"/>
    <col min="4" max="4" width="8.109375" customWidth="1"/>
    <col min="5" max="5" width="24.44140625" customWidth="1"/>
    <col min="6" max="6" width="31" customWidth="1"/>
    <col min="7" max="7" width="23" customWidth="1"/>
    <col min="8" max="8" width="30.44140625" customWidth="1"/>
    <col min="9" max="9" width="15.6640625" customWidth="1"/>
    <col min="10" max="10" width="15.44140625" customWidth="1"/>
    <col min="11" max="11" width="39.5546875" customWidth="1"/>
    <col min="12" max="12" width="21.88671875" customWidth="1"/>
    <col min="13" max="13" width="21" customWidth="1"/>
    <col min="14" max="14" width="22" customWidth="1"/>
    <col min="15" max="15" width="42" customWidth="1"/>
    <col min="16" max="16" width="14.33203125" customWidth="1"/>
    <col min="17" max="17" width="30.109375" customWidth="1"/>
    <col min="18" max="18" width="34.88671875" customWidth="1"/>
    <col min="19" max="19" width="40.33203125" customWidth="1"/>
    <col min="20" max="20" width="38.44140625" customWidth="1"/>
    <col min="21" max="21" width="35.33203125" customWidth="1"/>
    <col min="22" max="22" width="25.5546875" customWidth="1"/>
  </cols>
  <sheetData>
    <row r="1" spans="1:22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10" t="s">
        <v>440</v>
      </c>
      <c r="F1" s="110" t="s">
        <v>441</v>
      </c>
      <c r="G1" s="110" t="s">
        <v>442</v>
      </c>
      <c r="H1" s="110" t="s">
        <v>443</v>
      </c>
      <c r="I1" s="110" t="s">
        <v>444</v>
      </c>
      <c r="J1" s="110" t="s">
        <v>445</v>
      </c>
      <c r="K1" s="110" t="s">
        <v>446</v>
      </c>
      <c r="L1" s="110" t="s">
        <v>447</v>
      </c>
      <c r="M1" s="110" t="s">
        <v>448</v>
      </c>
      <c r="N1" s="110" t="s">
        <v>449</v>
      </c>
      <c r="O1" s="110" t="s">
        <v>450</v>
      </c>
      <c r="P1" s="110" t="s">
        <v>451</v>
      </c>
      <c r="Q1" s="110" t="s">
        <v>452</v>
      </c>
      <c r="R1" s="110" t="s">
        <v>453</v>
      </c>
      <c r="S1" s="110" t="s">
        <v>454</v>
      </c>
      <c r="T1" s="110" t="s">
        <v>455</v>
      </c>
      <c r="U1" s="110" t="s">
        <v>456</v>
      </c>
      <c r="V1" s="1" t="s">
        <v>457</v>
      </c>
    </row>
    <row r="2" spans="1:22" x14ac:dyDescent="0.25">
      <c r="A2" s="1" t="e">
        <v>#REF!</v>
      </c>
      <c r="B2" s="1" t="e">
        <v>#VALUE!</v>
      </c>
      <c r="C2" s="1" t="e">
        <v>#VALUE!</v>
      </c>
      <c r="D2" s="4" t="e">
        <v>#REF!</v>
      </c>
      <c r="E2" s="32">
        <v>0</v>
      </c>
      <c r="F2" s="32">
        <v>0</v>
      </c>
      <c r="G2" s="32">
        <v>0</v>
      </c>
      <c r="H2" s="32">
        <v>0</v>
      </c>
      <c r="I2" s="32">
        <v>0</v>
      </c>
      <c r="J2" s="32">
        <v>0</v>
      </c>
      <c r="K2" s="32">
        <v>0</v>
      </c>
      <c r="L2" s="32">
        <v>0</v>
      </c>
      <c r="M2" s="32">
        <v>0</v>
      </c>
      <c r="N2" s="32">
        <v>0</v>
      </c>
      <c r="O2" s="32">
        <v>0</v>
      </c>
      <c r="P2" s="32">
        <v>0</v>
      </c>
      <c r="Q2" s="32" t="e">
        <v>#VALUE!</v>
      </c>
      <c r="R2" s="32" t="e">
        <v>#VALUE!</v>
      </c>
      <c r="S2" s="32">
        <v>2</v>
      </c>
      <c r="T2" s="32" t="e">
        <v>#REF!</v>
      </c>
      <c r="U2" s="32" t="e">
        <v>#VALUE!</v>
      </c>
      <c r="V2" s="1" t="s">
        <v>430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4"/>
  <sheetViews>
    <sheetView showGridLines="0" zoomScaleNormal="100" zoomScaleSheetLayoutView="75" zoomScalePageLayoutView="75" workbookViewId="0">
      <selection activeCell="K15" sqref="K15"/>
    </sheetView>
  </sheetViews>
  <sheetFormatPr defaultColWidth="0" defaultRowHeight="13.2" x14ac:dyDescent="0.25"/>
  <cols>
    <col min="1" max="1" width="1.109375" style="6" customWidth="1"/>
    <col min="2" max="2" width="1.33203125" style="6" customWidth="1"/>
    <col min="3" max="3" width="7" style="1" customWidth="1"/>
    <col min="4" max="4" width="15.5546875" style="6" customWidth="1"/>
    <col min="5" max="5" width="27.88671875" style="6" customWidth="1"/>
    <col min="6" max="6" width="2" style="6" customWidth="1"/>
    <col min="7" max="7" width="24.6640625" style="6" customWidth="1"/>
    <col min="8" max="8" width="2.44140625" style="6" customWidth="1"/>
    <col min="9" max="9" width="24.33203125" style="6" customWidth="1"/>
    <col min="10" max="10" width="2.109375" style="6" customWidth="1"/>
    <col min="11" max="11" width="24.44140625" style="6" customWidth="1"/>
    <col min="12" max="12" width="2.109375" style="6" customWidth="1"/>
    <col min="13" max="14" width="1.109375" style="6" customWidth="1"/>
    <col min="15" max="16384" width="0" style="6" hidden="1"/>
  </cols>
  <sheetData>
    <row r="1" spans="2:20" ht="4.5" customHeight="1" x14ac:dyDescent="0.25"/>
    <row r="2" spans="2:20" s="7" customFormat="1" ht="6" customHeight="1" x14ac:dyDescent="0.25">
      <c r="B2" s="8"/>
      <c r="C2" s="9"/>
      <c r="D2" s="10"/>
      <c r="E2" s="10"/>
      <c r="F2" s="10"/>
      <c r="G2" s="10"/>
      <c r="H2" s="10"/>
      <c r="I2" s="8"/>
      <c r="J2" s="10"/>
      <c r="K2" s="10"/>
      <c r="L2" s="10"/>
      <c r="M2" s="11"/>
    </row>
    <row r="3" spans="2:20" s="7" customFormat="1" x14ac:dyDescent="0.25">
      <c r="B3" s="12"/>
      <c r="C3" s="13"/>
      <c r="D3" s="14" t="s">
        <v>14</v>
      </c>
      <c r="E3" s="15" t="s">
        <v>15</v>
      </c>
      <c r="F3" s="16"/>
      <c r="G3" s="17"/>
      <c r="H3" s="16"/>
      <c r="I3" s="18" t="s">
        <v>16</v>
      </c>
      <c r="K3" s="128" t="str">
        <f>'1.1 CONTO ECONOMICO ANTE'!$K$3</f>
        <v>Cant. Conegliano e Vittorio V.to</v>
      </c>
      <c r="L3" s="128"/>
      <c r="M3" s="20"/>
      <c r="N3" s="16"/>
      <c r="O3" s="16"/>
      <c r="P3" s="16"/>
      <c r="Q3" s="16"/>
      <c r="R3" s="16"/>
      <c r="S3" s="16"/>
      <c r="T3" s="16"/>
    </row>
    <row r="4" spans="2:20" s="7" customFormat="1" x14ac:dyDescent="0.25">
      <c r="B4" s="12"/>
      <c r="C4" s="13"/>
      <c r="D4" s="14" t="s">
        <v>17</v>
      </c>
      <c r="E4" s="15" t="s">
        <v>18</v>
      </c>
      <c r="F4" s="16"/>
      <c r="G4" s="16"/>
      <c r="H4" s="16"/>
      <c r="I4" s="18"/>
      <c r="J4" s="16"/>
      <c r="K4" s="130" t="str">
        <f>IF('1.1 CONTO ECONOMICO ANTE'!K4:L4&lt;&gt;"",'1.1 CONTO ECONOMICO ANTE'!$K$4,"")</f>
        <v/>
      </c>
      <c r="L4" s="130"/>
      <c r="M4" s="20"/>
      <c r="N4" s="16"/>
      <c r="O4" s="16"/>
      <c r="P4" s="16"/>
      <c r="Q4" s="16"/>
      <c r="R4" s="16"/>
      <c r="S4" s="16"/>
      <c r="T4" s="16"/>
    </row>
    <row r="5" spans="2:20" s="7" customFormat="1" x14ac:dyDescent="0.25">
      <c r="B5" s="12"/>
      <c r="C5" s="13"/>
      <c r="D5" s="16"/>
      <c r="E5" s="15" t="s">
        <v>20</v>
      </c>
      <c r="F5" s="16"/>
      <c r="G5" s="16"/>
      <c r="H5" s="16"/>
      <c r="I5" s="18" t="s">
        <v>21</v>
      </c>
      <c r="K5" s="131" t="str">
        <f>'1.1 CONTO ECONOMICO ANTE'!$K$5</f>
        <v>00190690263</v>
      </c>
      <c r="L5" s="131"/>
      <c r="M5" s="20"/>
      <c r="N5" s="16"/>
      <c r="O5" s="16"/>
      <c r="P5" s="16"/>
      <c r="Q5" s="16"/>
      <c r="R5" s="16"/>
      <c r="S5" s="16"/>
      <c r="T5" s="16"/>
    </row>
    <row r="6" spans="2:20" s="7" customFormat="1" ht="5.25" customHeight="1" x14ac:dyDescent="0.25">
      <c r="B6" s="22"/>
      <c r="C6" s="23"/>
      <c r="D6" s="24"/>
      <c r="E6" s="25"/>
      <c r="F6" s="24"/>
      <c r="G6" s="24"/>
      <c r="H6" s="26"/>
      <c r="I6" s="18"/>
      <c r="K6" s="17"/>
      <c r="L6" s="27"/>
      <c r="M6" s="20"/>
      <c r="N6" s="16"/>
      <c r="O6" s="16"/>
      <c r="P6" s="16"/>
      <c r="Q6" s="16"/>
      <c r="R6" s="16"/>
      <c r="S6" s="16"/>
      <c r="T6" s="16"/>
    </row>
    <row r="7" spans="2:20" s="7" customFormat="1" ht="4.5" customHeight="1" x14ac:dyDescent="0.25">
      <c r="B7" s="12"/>
      <c r="C7" s="13"/>
      <c r="D7" s="16"/>
      <c r="E7" s="28"/>
      <c r="F7" s="16"/>
      <c r="G7" s="16"/>
      <c r="H7" s="16"/>
      <c r="I7" s="18"/>
      <c r="K7" s="17"/>
      <c r="L7" s="27"/>
      <c r="M7" s="20"/>
      <c r="N7" s="16"/>
      <c r="O7" s="16"/>
      <c r="P7" s="16"/>
      <c r="Q7" s="16"/>
      <c r="R7" s="16"/>
      <c r="S7" s="16"/>
      <c r="T7" s="16"/>
    </row>
    <row r="8" spans="2:20" s="7" customFormat="1" x14ac:dyDescent="0.25">
      <c r="B8" s="12"/>
      <c r="C8" s="28" t="s">
        <v>22</v>
      </c>
      <c r="D8" s="16"/>
      <c r="E8" s="28"/>
      <c r="F8" s="16"/>
      <c r="G8" s="16"/>
      <c r="H8" s="16"/>
      <c r="I8" s="29"/>
      <c r="J8" s="28"/>
      <c r="K8" s="16"/>
      <c r="L8" s="16"/>
      <c r="M8" s="20"/>
      <c r="N8" s="16"/>
      <c r="O8" s="16"/>
      <c r="P8" s="16"/>
      <c r="Q8" s="16"/>
      <c r="R8" s="16"/>
      <c r="S8" s="16"/>
      <c r="T8" s="16"/>
    </row>
    <row r="9" spans="2:20" s="7" customFormat="1" ht="3" customHeight="1" x14ac:dyDescent="0.25">
      <c r="B9" s="22"/>
      <c r="C9" s="23"/>
      <c r="D9" s="24"/>
      <c r="E9" s="25"/>
      <c r="F9" s="24"/>
      <c r="G9" s="24"/>
      <c r="H9" s="24"/>
      <c r="I9" s="30"/>
      <c r="J9" s="25"/>
      <c r="K9" s="24"/>
      <c r="L9" s="24"/>
      <c r="M9" s="26"/>
      <c r="N9" s="16"/>
      <c r="O9" s="16"/>
      <c r="P9" s="16"/>
      <c r="Q9" s="16"/>
      <c r="R9" s="16"/>
      <c r="S9" s="16"/>
      <c r="T9" s="16"/>
    </row>
    <row r="10" spans="2:20" s="7" customFormat="1" ht="15" customHeight="1" x14ac:dyDescent="0.25">
      <c r="B10" s="12"/>
      <c r="C10" s="13"/>
      <c r="D10" s="16"/>
      <c r="E10" s="16"/>
      <c r="F10" s="16"/>
      <c r="G10" s="16"/>
      <c r="H10" s="16"/>
      <c r="I10" s="28"/>
      <c r="J10" s="28"/>
      <c r="K10" s="28"/>
      <c r="L10" s="16"/>
      <c r="M10" s="20"/>
      <c r="N10" s="16"/>
      <c r="O10" s="16"/>
      <c r="P10" s="16"/>
      <c r="Q10" s="16"/>
      <c r="R10" s="16"/>
      <c r="S10" s="16"/>
      <c r="T10" s="16"/>
    </row>
    <row r="11" spans="2:20" ht="12.75" customHeight="1" x14ac:dyDescent="0.25">
      <c r="B11" s="29"/>
      <c r="C11" s="31"/>
      <c r="D11" s="16"/>
      <c r="E11" s="16"/>
      <c r="F11" s="16"/>
      <c r="G11" s="17" t="s">
        <v>84</v>
      </c>
      <c r="H11" s="16"/>
      <c r="I11" s="17" t="s">
        <v>85</v>
      </c>
      <c r="J11" s="16"/>
      <c r="K11" s="17" t="s">
        <v>86</v>
      </c>
      <c r="L11" s="16"/>
      <c r="M11" s="20"/>
    </row>
    <row r="12" spans="2:20" x14ac:dyDescent="0.25">
      <c r="B12" s="29"/>
      <c r="C12" t="s">
        <v>87</v>
      </c>
      <c r="D12" s="28" t="s">
        <v>27</v>
      </c>
      <c r="E12" s="16"/>
      <c r="F12" s="33"/>
      <c r="G12" s="19" t="s">
        <v>465</v>
      </c>
      <c r="H12" s="33"/>
      <c r="I12" s="19" t="s">
        <v>466</v>
      </c>
      <c r="J12" s="33"/>
      <c r="K12" s="19" t="s">
        <v>476</v>
      </c>
      <c r="L12" s="16"/>
      <c r="M12" s="20"/>
    </row>
    <row r="13" spans="2:20" ht="11.25" customHeight="1" x14ac:dyDescent="0.25">
      <c r="B13" s="29"/>
      <c r="C13"/>
      <c r="D13" s="16"/>
      <c r="E13" s="16"/>
      <c r="F13" s="16"/>
      <c r="G13" s="16"/>
      <c r="H13" s="16"/>
      <c r="I13" s="16"/>
      <c r="J13" s="16"/>
      <c r="K13" s="16"/>
      <c r="L13" s="16"/>
      <c r="M13" s="20"/>
    </row>
    <row r="14" spans="2:20" x14ac:dyDescent="0.25">
      <c r="B14" s="29"/>
      <c r="C14" t="s">
        <v>88</v>
      </c>
      <c r="D14" s="16" t="s">
        <v>29</v>
      </c>
      <c r="E14" s="16"/>
      <c r="F14" s="16"/>
      <c r="G14" s="34">
        <v>40535000</v>
      </c>
      <c r="H14" s="35"/>
      <c r="I14" s="34">
        <v>43650000</v>
      </c>
      <c r="J14" s="35"/>
      <c r="K14" s="34">
        <v>45440000</v>
      </c>
      <c r="L14" s="16"/>
      <c r="M14" s="20"/>
    </row>
    <row r="15" spans="2:20" ht="6.75" customHeight="1" x14ac:dyDescent="0.25">
      <c r="B15" s="29"/>
      <c r="C15"/>
      <c r="D15" s="16"/>
      <c r="E15" s="16"/>
      <c r="F15" s="16"/>
      <c r="G15" s="35"/>
      <c r="H15" s="35"/>
      <c r="I15" s="35"/>
      <c r="J15" s="35"/>
      <c r="K15" s="35"/>
      <c r="L15" s="16"/>
      <c r="M15" s="20"/>
    </row>
    <row r="16" spans="2:20" x14ac:dyDescent="0.25">
      <c r="B16" s="29"/>
      <c r="C16" t="s">
        <v>89</v>
      </c>
      <c r="D16" s="16" t="s">
        <v>31</v>
      </c>
      <c r="E16" s="16"/>
      <c r="F16" s="16"/>
      <c r="G16" s="34">
        <v>1450000</v>
      </c>
      <c r="H16" s="35"/>
      <c r="I16" s="34">
        <v>1450000</v>
      </c>
      <c r="J16" s="35"/>
      <c r="K16" s="34">
        <v>1500000</v>
      </c>
      <c r="L16" s="16"/>
      <c r="M16" s="20"/>
    </row>
    <row r="17" spans="2:13" ht="6" customHeight="1" x14ac:dyDescent="0.25">
      <c r="B17" s="29"/>
      <c r="C17"/>
      <c r="D17" s="16"/>
      <c r="E17" s="16"/>
      <c r="F17" s="16"/>
      <c r="G17" s="35"/>
      <c r="H17" s="35"/>
      <c r="I17" s="35"/>
      <c r="J17" s="35"/>
      <c r="K17" s="35"/>
      <c r="L17" s="16"/>
      <c r="M17" s="20"/>
    </row>
    <row r="18" spans="2:13" x14ac:dyDescent="0.25">
      <c r="B18" s="29"/>
      <c r="C18" t="s">
        <v>90</v>
      </c>
      <c r="D18" s="16" t="s">
        <v>33</v>
      </c>
      <c r="E18" s="16"/>
      <c r="F18" s="16"/>
      <c r="G18" s="34"/>
      <c r="H18" s="35"/>
      <c r="I18" s="34"/>
      <c r="J18" s="35"/>
      <c r="K18" s="34"/>
      <c r="L18" s="16"/>
      <c r="M18" s="20"/>
    </row>
    <row r="19" spans="2:13" ht="6" customHeight="1" x14ac:dyDescent="0.25">
      <c r="B19" s="29"/>
      <c r="C19"/>
      <c r="D19" s="16"/>
      <c r="E19" s="16"/>
      <c r="F19" s="16"/>
      <c r="G19" s="35"/>
      <c r="H19" s="35"/>
      <c r="I19" s="35"/>
      <c r="J19" s="35"/>
      <c r="K19" s="35"/>
      <c r="L19" s="16"/>
      <c r="M19" s="20"/>
    </row>
    <row r="20" spans="2:13" x14ac:dyDescent="0.25">
      <c r="B20" s="29"/>
      <c r="C20" t="s">
        <v>91</v>
      </c>
      <c r="D20" s="16" t="s">
        <v>35</v>
      </c>
      <c r="E20" s="16"/>
      <c r="F20" s="16"/>
      <c r="G20" s="36"/>
      <c r="H20" s="35"/>
      <c r="I20" s="36"/>
      <c r="J20" s="35"/>
      <c r="K20" s="36"/>
      <c r="L20" s="16"/>
      <c r="M20" s="20"/>
    </row>
    <row r="21" spans="2:13" ht="6" customHeight="1" x14ac:dyDescent="0.25">
      <c r="B21" s="29"/>
      <c r="C21"/>
      <c r="D21" s="16"/>
      <c r="E21" s="16"/>
      <c r="F21" s="16"/>
      <c r="G21" s="35"/>
      <c r="H21" s="35"/>
      <c r="I21" s="35"/>
      <c r="J21" s="35"/>
      <c r="K21" s="35"/>
      <c r="L21" s="16"/>
      <c r="M21" s="20"/>
    </row>
    <row r="22" spans="2:13" x14ac:dyDescent="0.25">
      <c r="B22" s="29"/>
      <c r="C22" t="s">
        <v>92</v>
      </c>
      <c r="D22" s="37" t="s">
        <v>37</v>
      </c>
      <c r="E22" s="38"/>
      <c r="F22" s="38"/>
      <c r="G22" s="34">
        <v>3100000</v>
      </c>
      <c r="H22" s="35"/>
      <c r="I22" s="34">
        <v>3200000</v>
      </c>
      <c r="J22" s="35"/>
      <c r="K22" s="34">
        <v>3300000</v>
      </c>
      <c r="L22" s="16"/>
      <c r="M22" s="20"/>
    </row>
    <row r="23" spans="2:13" ht="9" customHeight="1" x14ac:dyDescent="0.25">
      <c r="B23" s="29"/>
      <c r="C23"/>
      <c r="D23" s="37"/>
      <c r="E23" s="38"/>
      <c r="F23" s="38"/>
      <c r="G23" s="35"/>
      <c r="H23" s="35"/>
      <c r="I23" s="35"/>
      <c r="J23" s="35"/>
      <c r="K23" s="35"/>
      <c r="L23" s="16"/>
      <c r="M23" s="20"/>
    </row>
    <row r="24" spans="2:13" x14ac:dyDescent="0.25">
      <c r="B24" s="29"/>
      <c r="C24" t="s">
        <v>93</v>
      </c>
      <c r="D24" s="28" t="s">
        <v>39</v>
      </c>
      <c r="E24" s="28"/>
      <c r="F24" s="28"/>
      <c r="G24" s="39">
        <f>+G14+G16+G18+G20+G22</f>
        <v>45085000</v>
      </c>
      <c r="H24" s="40"/>
      <c r="I24" s="39">
        <f>+I14+I16+I18+I20+I22</f>
        <v>48300000</v>
      </c>
      <c r="J24" s="40"/>
      <c r="K24" s="39">
        <f>+K14+K16+K18+K20+K22</f>
        <v>50240000</v>
      </c>
      <c r="L24" s="16"/>
      <c r="M24" s="20"/>
    </row>
    <row r="25" spans="2:13" ht="8.25" customHeight="1" x14ac:dyDescent="0.25">
      <c r="B25" s="29"/>
      <c r="C25"/>
      <c r="D25" s="16"/>
      <c r="E25" s="16"/>
      <c r="F25" s="16"/>
      <c r="G25" s="35"/>
      <c r="H25" s="35"/>
      <c r="I25" s="35"/>
      <c r="J25" s="35"/>
      <c r="K25" s="35"/>
      <c r="L25" s="16"/>
      <c r="M25" s="20"/>
    </row>
    <row r="26" spans="2:13" x14ac:dyDescent="0.25">
      <c r="B26" s="29"/>
      <c r="C26" t="s">
        <v>94</v>
      </c>
      <c r="D26" s="16" t="s">
        <v>41</v>
      </c>
      <c r="E26" s="16"/>
      <c r="F26" s="16"/>
      <c r="G26" s="34">
        <v>40500000</v>
      </c>
      <c r="H26" s="35"/>
      <c r="I26" s="34">
        <v>43500000</v>
      </c>
      <c r="J26" s="35"/>
      <c r="K26" s="34">
        <v>45000000</v>
      </c>
      <c r="L26" s="16"/>
      <c r="M26" s="20"/>
    </row>
    <row r="27" spans="2:13" ht="6" customHeight="1" x14ac:dyDescent="0.25">
      <c r="B27" s="29"/>
      <c r="C27"/>
      <c r="D27" s="16"/>
      <c r="E27" s="16"/>
      <c r="F27" s="16"/>
      <c r="G27" s="35"/>
      <c r="H27" s="35"/>
      <c r="I27" s="35"/>
      <c r="J27" s="35"/>
      <c r="K27" s="35"/>
      <c r="L27" s="16"/>
      <c r="M27" s="20"/>
    </row>
    <row r="28" spans="2:13" x14ac:dyDescent="0.25">
      <c r="B28" s="29"/>
      <c r="C28" t="s">
        <v>95</v>
      </c>
      <c r="D28" s="16" t="s">
        <v>43</v>
      </c>
      <c r="E28" s="16"/>
      <c r="F28" s="16"/>
      <c r="G28" s="34">
        <v>830000</v>
      </c>
      <c r="H28" s="35"/>
      <c r="I28" s="34">
        <v>890000</v>
      </c>
      <c r="J28" s="35"/>
      <c r="K28" s="34">
        <v>950000</v>
      </c>
      <c r="L28" s="16"/>
      <c r="M28" s="20"/>
    </row>
    <row r="29" spans="2:13" ht="6" customHeight="1" x14ac:dyDescent="0.25">
      <c r="B29" s="29"/>
      <c r="C29"/>
      <c r="D29" s="16"/>
      <c r="E29" s="16"/>
      <c r="F29" s="16"/>
      <c r="G29" s="35"/>
      <c r="H29" s="35"/>
      <c r="I29" s="35"/>
      <c r="J29" s="35"/>
      <c r="K29" s="35"/>
      <c r="L29" s="16"/>
      <c r="M29" s="20"/>
    </row>
    <row r="30" spans="2:13" x14ac:dyDescent="0.25">
      <c r="B30" s="29"/>
      <c r="C30" t="s">
        <v>96</v>
      </c>
      <c r="D30" s="16" t="s">
        <v>45</v>
      </c>
      <c r="E30" s="16"/>
      <c r="F30" s="16"/>
      <c r="G30" s="34"/>
      <c r="H30" s="35"/>
      <c r="I30" s="34"/>
      <c r="J30" s="35"/>
      <c r="K30" s="34"/>
      <c r="L30" s="16"/>
      <c r="M30" s="20"/>
    </row>
    <row r="31" spans="2:13" ht="6" customHeight="1" x14ac:dyDescent="0.25">
      <c r="B31" s="29"/>
      <c r="C31"/>
      <c r="D31" s="16"/>
      <c r="E31" s="16"/>
      <c r="F31" s="16"/>
      <c r="G31" s="35"/>
      <c r="H31" s="35"/>
      <c r="I31" s="35"/>
      <c r="J31" s="35"/>
      <c r="K31" s="35"/>
      <c r="L31" s="16"/>
      <c r="M31" s="20"/>
    </row>
    <row r="32" spans="2:13" x14ac:dyDescent="0.25">
      <c r="B32" s="29"/>
      <c r="C32" t="s">
        <v>97</v>
      </c>
      <c r="D32" s="16" t="s">
        <v>47</v>
      </c>
      <c r="E32" s="16"/>
      <c r="F32" s="16"/>
      <c r="G32" s="34">
        <v>995000</v>
      </c>
      <c r="H32" s="35"/>
      <c r="I32" s="34">
        <v>1020000</v>
      </c>
      <c r="J32" s="35"/>
      <c r="K32" s="34">
        <v>1100000</v>
      </c>
      <c r="L32" s="16"/>
      <c r="M32" s="20"/>
    </row>
    <row r="33" spans="2:13" ht="7.5" customHeight="1" x14ac:dyDescent="0.25">
      <c r="B33" s="29"/>
      <c r="C33"/>
      <c r="D33" s="16"/>
      <c r="E33" s="16"/>
      <c r="F33" s="16"/>
      <c r="G33" s="35"/>
      <c r="H33" s="35"/>
      <c r="I33" s="35"/>
      <c r="J33" s="35"/>
      <c r="K33" s="35"/>
      <c r="L33" s="16"/>
      <c r="M33" s="20"/>
    </row>
    <row r="34" spans="2:13" x14ac:dyDescent="0.25">
      <c r="B34" s="29"/>
      <c r="C34" t="s">
        <v>98</v>
      </c>
      <c r="D34" s="28" t="s">
        <v>99</v>
      </c>
      <c r="E34" s="28"/>
      <c r="F34" s="28"/>
      <c r="G34" s="39">
        <f>+G24-G26-G28-G30-G32</f>
        <v>2760000</v>
      </c>
      <c r="H34" s="40"/>
      <c r="I34" s="39">
        <f>+I24-I26-I28-I30-I32</f>
        <v>2890000</v>
      </c>
      <c r="J34" s="40"/>
      <c r="K34" s="39">
        <f>+K24-K26-K28-K30-K32</f>
        <v>3190000</v>
      </c>
      <c r="L34" s="16"/>
      <c r="M34" s="20"/>
    </row>
    <row r="35" spans="2:13" ht="6.75" customHeight="1" x14ac:dyDescent="0.25">
      <c r="B35" s="29"/>
      <c r="C35"/>
      <c r="D35" s="16"/>
      <c r="E35" s="16"/>
      <c r="F35" s="16"/>
      <c r="G35" s="35"/>
      <c r="H35" s="35"/>
      <c r="I35" s="35"/>
      <c r="J35" s="35"/>
      <c r="K35" s="35"/>
      <c r="L35" s="16"/>
      <c r="M35" s="20"/>
    </row>
    <row r="36" spans="2:13" x14ac:dyDescent="0.25">
      <c r="B36" s="29"/>
      <c r="C36" t="s">
        <v>100</v>
      </c>
      <c r="D36" s="16" t="s">
        <v>51</v>
      </c>
      <c r="E36" s="16"/>
      <c r="F36" s="16"/>
      <c r="G36" s="34">
        <v>1050000</v>
      </c>
      <c r="H36" s="35"/>
      <c r="I36" s="34">
        <v>1070000</v>
      </c>
      <c r="J36" s="35"/>
      <c r="K36" s="34">
        <v>1200000</v>
      </c>
      <c r="L36" s="16"/>
      <c r="M36" s="20"/>
    </row>
    <row r="37" spans="2:13" ht="6.75" customHeight="1" x14ac:dyDescent="0.25">
      <c r="B37" s="29"/>
      <c r="C37"/>
      <c r="D37" s="16"/>
      <c r="E37" s="16"/>
      <c r="F37" s="16"/>
      <c r="G37" s="35"/>
      <c r="H37" s="35"/>
      <c r="I37" s="35"/>
      <c r="J37" s="35"/>
      <c r="K37" s="35"/>
      <c r="L37" s="16"/>
      <c r="M37" s="20"/>
    </row>
    <row r="38" spans="2:13" x14ac:dyDescent="0.25">
      <c r="B38" s="29"/>
      <c r="C38" t="s">
        <v>101</v>
      </c>
      <c r="D38" s="28" t="s">
        <v>53</v>
      </c>
      <c r="E38" s="28"/>
      <c r="F38" s="28"/>
      <c r="G38" s="39">
        <f>+G34-G36</f>
        <v>1710000</v>
      </c>
      <c r="H38" s="40"/>
      <c r="I38" s="39">
        <f>+I34-I36</f>
        <v>1820000</v>
      </c>
      <c r="J38" s="40"/>
      <c r="K38" s="39">
        <f>+K34-K36</f>
        <v>1990000</v>
      </c>
      <c r="L38" s="16"/>
      <c r="M38" s="20"/>
    </row>
    <row r="39" spans="2:13" ht="8.25" customHeight="1" x14ac:dyDescent="0.25">
      <c r="B39" s="29"/>
      <c r="C39"/>
      <c r="D39" s="16"/>
      <c r="E39" s="16"/>
      <c r="F39" s="16"/>
      <c r="G39" s="35"/>
      <c r="H39" s="35"/>
      <c r="I39" s="35"/>
      <c r="J39" s="35"/>
      <c r="K39" s="35"/>
      <c r="L39" s="16"/>
      <c r="M39" s="20"/>
    </row>
    <row r="40" spans="2:13" x14ac:dyDescent="0.25">
      <c r="B40" s="29"/>
      <c r="C40" t="s">
        <v>102</v>
      </c>
      <c r="D40" s="16" t="s">
        <v>55</v>
      </c>
      <c r="E40" s="16"/>
      <c r="F40" s="16"/>
      <c r="G40" s="34">
        <v>1300000</v>
      </c>
      <c r="H40" s="35"/>
      <c r="I40" s="34">
        <v>1400000</v>
      </c>
      <c r="J40" s="35"/>
      <c r="K40" s="34">
        <v>1500000</v>
      </c>
      <c r="L40" s="16"/>
      <c r="M40" s="20"/>
    </row>
    <row r="41" spans="2:13" ht="4.5" customHeight="1" x14ac:dyDescent="0.25">
      <c r="B41" s="29"/>
      <c r="C41"/>
      <c r="D41" s="16"/>
      <c r="E41" s="16"/>
      <c r="F41" s="16"/>
      <c r="G41" s="35"/>
      <c r="H41" s="35"/>
      <c r="I41" s="35"/>
      <c r="J41" s="35"/>
      <c r="K41" s="35"/>
      <c r="L41" s="16"/>
      <c r="M41" s="20"/>
    </row>
    <row r="42" spans="2:13" x14ac:dyDescent="0.25">
      <c r="B42" s="29"/>
      <c r="C42" t="s">
        <v>103</v>
      </c>
      <c r="D42" s="16" t="s">
        <v>57</v>
      </c>
      <c r="E42" s="38"/>
      <c r="F42" s="38"/>
      <c r="G42" s="34">
        <v>15500</v>
      </c>
      <c r="H42" s="35"/>
      <c r="I42" s="34">
        <v>15500</v>
      </c>
      <c r="J42" s="35"/>
      <c r="K42" s="34">
        <v>30000</v>
      </c>
      <c r="L42" s="16"/>
      <c r="M42" s="20"/>
    </row>
    <row r="43" spans="2:13" ht="5.25" customHeight="1" x14ac:dyDescent="0.25">
      <c r="B43" s="29"/>
      <c r="C43"/>
      <c r="D43" s="41"/>
      <c r="E43" s="38"/>
      <c r="F43" s="38"/>
      <c r="G43" s="35"/>
      <c r="H43" s="35"/>
      <c r="I43" s="35"/>
      <c r="J43" s="35"/>
      <c r="K43" s="35"/>
      <c r="L43" s="16"/>
      <c r="M43" s="20"/>
    </row>
    <row r="44" spans="2:13" x14ac:dyDescent="0.25">
      <c r="B44" s="29"/>
      <c r="C44" t="s">
        <v>104</v>
      </c>
      <c r="D44" s="16" t="s">
        <v>59</v>
      </c>
      <c r="E44" s="16"/>
      <c r="F44" s="16"/>
      <c r="G44" s="34">
        <v>20500</v>
      </c>
      <c r="H44" s="35"/>
      <c r="I44" s="34">
        <v>21000</v>
      </c>
      <c r="J44" s="35"/>
      <c r="K44" s="34">
        <v>25000</v>
      </c>
      <c r="L44" s="16"/>
      <c r="M44" s="20"/>
    </row>
    <row r="45" spans="2:13" ht="3.75" customHeight="1" x14ac:dyDescent="0.25">
      <c r="B45" s="29"/>
      <c r="C45"/>
      <c r="D45" s="16"/>
      <c r="E45" s="16"/>
      <c r="F45" s="16"/>
      <c r="G45" s="35"/>
      <c r="H45" s="35"/>
      <c r="I45" s="35"/>
      <c r="J45" s="35"/>
      <c r="K45" s="35"/>
      <c r="L45" s="16"/>
      <c r="M45" s="20"/>
    </row>
    <row r="46" spans="2:13" x14ac:dyDescent="0.25">
      <c r="B46" s="29"/>
      <c r="C46" t="s">
        <v>105</v>
      </c>
      <c r="D46" s="16" t="s">
        <v>61</v>
      </c>
      <c r="E46" s="16"/>
      <c r="F46" s="16"/>
      <c r="G46" s="34">
        <v>72000</v>
      </c>
      <c r="H46" s="35"/>
      <c r="I46" s="34">
        <v>75000</v>
      </c>
      <c r="J46" s="35"/>
      <c r="K46" s="34">
        <v>75000</v>
      </c>
      <c r="L46" s="16"/>
      <c r="M46" s="20"/>
    </row>
    <row r="47" spans="2:13" ht="4.5" customHeight="1" x14ac:dyDescent="0.25">
      <c r="B47" s="29"/>
      <c r="C47"/>
      <c r="D47" s="16"/>
      <c r="E47" s="16"/>
      <c r="F47" s="16"/>
      <c r="G47" s="35"/>
      <c r="H47" s="35"/>
      <c r="I47" s="35"/>
      <c r="J47" s="35"/>
      <c r="K47" s="35"/>
      <c r="L47" s="16"/>
      <c r="M47" s="20"/>
    </row>
    <row r="48" spans="2:13" x14ac:dyDescent="0.25">
      <c r="B48" s="29"/>
      <c r="C48" t="s">
        <v>106</v>
      </c>
      <c r="D48" s="16" t="s">
        <v>63</v>
      </c>
      <c r="E48" s="16"/>
      <c r="F48" s="16"/>
      <c r="G48" s="34">
        <v>215000</v>
      </c>
      <c r="H48" s="35"/>
      <c r="I48" s="34">
        <v>218000</v>
      </c>
      <c r="J48" s="35"/>
      <c r="K48" s="34">
        <v>220000</v>
      </c>
      <c r="L48" s="16"/>
      <c r="M48" s="20"/>
    </row>
    <row r="49" spans="1:20" ht="11.25" customHeight="1" x14ac:dyDescent="0.25">
      <c r="B49" s="29"/>
      <c r="C49"/>
      <c r="D49" s="16"/>
      <c r="E49" s="16"/>
      <c r="F49" s="16"/>
      <c r="G49" s="35"/>
      <c r="H49" s="35"/>
      <c r="I49" s="35"/>
      <c r="J49" s="35"/>
      <c r="K49" s="35"/>
      <c r="L49" s="16"/>
      <c r="M49" s="20"/>
    </row>
    <row r="50" spans="1:20" ht="13.5" customHeight="1" x14ac:dyDescent="0.25">
      <c r="B50" s="29"/>
      <c r="C50" t="s">
        <v>107</v>
      </c>
      <c r="D50" s="28" t="s">
        <v>65</v>
      </c>
      <c r="E50" s="28"/>
      <c r="F50" s="28"/>
      <c r="G50" s="39">
        <f>+G38-G40-G42-G44-G46-G48</f>
        <v>87000</v>
      </c>
      <c r="H50" s="40"/>
      <c r="I50" s="39">
        <f>+I38-I40-I42-I44-I46-I48</f>
        <v>90500</v>
      </c>
      <c r="J50" s="40"/>
      <c r="K50" s="39">
        <f>+K38-K40-K42-K44-K46-K48</f>
        <v>140000</v>
      </c>
      <c r="L50" s="16"/>
      <c r="M50" s="20"/>
    </row>
    <row r="51" spans="1:20" ht="7.5" customHeight="1" x14ac:dyDescent="0.25">
      <c r="B51" s="30"/>
      <c r="C51" s="53"/>
      <c r="D51" s="25"/>
      <c r="E51" s="25"/>
      <c r="F51" s="25"/>
      <c r="G51" s="42"/>
      <c r="H51" s="43"/>
      <c r="I51" s="42"/>
      <c r="J51" s="43"/>
      <c r="K51" s="42"/>
      <c r="L51" s="24"/>
      <c r="M51" s="26"/>
    </row>
    <row r="52" spans="1:20" ht="21" customHeight="1" x14ac:dyDescent="0.25">
      <c r="A52" s="16"/>
      <c r="B52" s="44"/>
      <c r="C52" s="5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16"/>
    </row>
    <row r="53" spans="1:20" s="7" customFormat="1" x14ac:dyDescent="0.25">
      <c r="B53" s="8"/>
      <c r="C53" s="9"/>
      <c r="D53" s="55" t="s">
        <v>14</v>
      </c>
      <c r="E53" s="47" t="s">
        <v>108</v>
      </c>
      <c r="F53" s="44"/>
      <c r="G53" s="45"/>
      <c r="H53" s="49"/>
      <c r="I53" s="46" t="s">
        <v>16</v>
      </c>
      <c r="J53" s="47"/>
      <c r="K53" s="128" t="str">
        <f>'1.1 CONTO ECONOMICO ANTE'!$K$3</f>
        <v>Cant. Conegliano e Vittorio V.to</v>
      </c>
      <c r="L53" s="128"/>
      <c r="M53" s="49"/>
      <c r="N53" s="16"/>
      <c r="O53" s="16"/>
      <c r="P53" s="16"/>
      <c r="Q53" s="16"/>
      <c r="R53" s="16"/>
      <c r="S53" s="16"/>
      <c r="T53" s="16"/>
    </row>
    <row r="54" spans="1:20" s="7" customFormat="1" x14ac:dyDescent="0.25">
      <c r="B54" s="12"/>
      <c r="C54" s="13"/>
      <c r="D54" s="56" t="s">
        <v>17</v>
      </c>
      <c r="E54" s="15" t="s">
        <v>18</v>
      </c>
      <c r="F54" s="16"/>
      <c r="G54" s="16"/>
      <c r="H54" s="20"/>
      <c r="I54" s="18"/>
      <c r="J54" s="28"/>
      <c r="K54" s="130">
        <f>'1.1 CONTO ECONOMICO ANTE'!$K$4</f>
        <v>0</v>
      </c>
      <c r="L54" s="130"/>
      <c r="M54" s="20"/>
      <c r="N54" s="16"/>
      <c r="O54" s="16"/>
      <c r="P54" s="16"/>
      <c r="Q54" s="16"/>
      <c r="R54" s="16"/>
      <c r="S54" s="16"/>
      <c r="T54" s="16"/>
    </row>
    <row r="55" spans="1:20" s="7" customFormat="1" x14ac:dyDescent="0.25">
      <c r="B55" s="22"/>
      <c r="C55" s="23"/>
      <c r="D55" s="50"/>
      <c r="E55" s="15" t="s">
        <v>20</v>
      </c>
      <c r="F55" s="24"/>
      <c r="G55" s="24"/>
      <c r="H55" s="26"/>
      <c r="I55" s="18" t="s">
        <v>21</v>
      </c>
      <c r="J55" s="28"/>
      <c r="K55" s="131" t="str">
        <f>'1.1 CONTO ECONOMICO ANTE'!$K$5</f>
        <v>00190690263</v>
      </c>
      <c r="L55" s="131"/>
      <c r="M55" s="20"/>
      <c r="N55" s="16"/>
      <c r="O55" s="16"/>
      <c r="P55" s="16"/>
      <c r="Q55" s="16"/>
      <c r="R55" s="16"/>
      <c r="S55" s="16"/>
      <c r="T55" s="16"/>
    </row>
    <row r="56" spans="1:20" s="7" customFormat="1" ht="3" customHeight="1" x14ac:dyDescent="0.25">
      <c r="B56" s="22"/>
      <c r="C56" s="23"/>
      <c r="D56" s="24"/>
      <c r="E56" s="25"/>
      <c r="F56" s="24"/>
      <c r="G56" s="24"/>
      <c r="H56" s="24"/>
      <c r="I56" s="24"/>
      <c r="J56" s="25"/>
      <c r="K56" s="24"/>
      <c r="L56" s="24"/>
      <c r="M56" s="26"/>
      <c r="N56" s="16"/>
      <c r="O56" s="16"/>
      <c r="P56" s="16"/>
      <c r="Q56" s="16"/>
      <c r="R56" s="16"/>
      <c r="S56" s="16"/>
      <c r="T56" s="16"/>
    </row>
    <row r="57" spans="1:20" s="7" customFormat="1" ht="4.5" customHeight="1" x14ac:dyDescent="0.25">
      <c r="B57" s="12"/>
      <c r="C57" s="13"/>
      <c r="D57" s="16"/>
      <c r="E57" s="28"/>
      <c r="F57" s="16"/>
      <c r="G57" s="16"/>
      <c r="H57" s="16"/>
      <c r="I57" s="16"/>
      <c r="J57" s="28"/>
      <c r="K57" s="16"/>
      <c r="L57" s="16"/>
      <c r="M57" s="20"/>
      <c r="N57" s="16"/>
      <c r="O57" s="16"/>
      <c r="P57" s="16"/>
      <c r="Q57" s="16"/>
      <c r="R57" s="16"/>
      <c r="S57" s="16"/>
      <c r="T57" s="16"/>
    </row>
    <row r="58" spans="1:20" s="7" customFormat="1" x14ac:dyDescent="0.25">
      <c r="B58" s="12"/>
      <c r="C58" s="28" t="s">
        <v>22</v>
      </c>
      <c r="D58" s="16"/>
      <c r="E58" s="28"/>
      <c r="F58" s="16"/>
      <c r="G58" s="16"/>
      <c r="H58" s="16"/>
      <c r="I58" s="16"/>
      <c r="J58" s="28"/>
      <c r="K58" s="16"/>
      <c r="L58" s="16"/>
      <c r="M58" s="20"/>
      <c r="N58" s="16"/>
      <c r="O58" s="16"/>
      <c r="P58" s="16"/>
      <c r="Q58" s="16"/>
      <c r="R58" s="16"/>
      <c r="S58" s="16"/>
      <c r="T58" s="16"/>
    </row>
    <row r="59" spans="1:20" s="7" customFormat="1" ht="5.25" customHeight="1" x14ac:dyDescent="0.25">
      <c r="B59" s="22"/>
      <c r="C59" s="23"/>
      <c r="D59" s="24"/>
      <c r="E59" s="50"/>
      <c r="F59" s="24"/>
      <c r="G59" s="24"/>
      <c r="H59" s="24"/>
      <c r="I59" s="24"/>
      <c r="J59" s="25"/>
      <c r="K59" s="24"/>
      <c r="L59" s="24"/>
      <c r="M59" s="26"/>
      <c r="N59" s="16"/>
      <c r="O59" s="16"/>
      <c r="P59" s="16"/>
      <c r="Q59" s="16"/>
      <c r="R59" s="16"/>
      <c r="S59" s="16"/>
      <c r="T59" s="16"/>
    </row>
    <row r="60" spans="1:20" s="7" customFormat="1" ht="18" customHeight="1" x14ac:dyDescent="0.25">
      <c r="B60" s="12"/>
      <c r="C60" s="13"/>
      <c r="D60" s="16"/>
      <c r="E60" s="28"/>
      <c r="F60" s="16"/>
      <c r="G60" s="16"/>
      <c r="H60" s="16"/>
      <c r="I60" s="16"/>
      <c r="J60" s="28"/>
      <c r="K60" s="16"/>
      <c r="L60" s="16"/>
      <c r="M60" s="20"/>
      <c r="N60" s="16"/>
      <c r="O60" s="16"/>
      <c r="P60" s="16"/>
      <c r="Q60" s="16"/>
      <c r="R60" s="16"/>
      <c r="S60" s="16"/>
      <c r="T60" s="16"/>
    </row>
    <row r="61" spans="1:20" x14ac:dyDescent="0.25">
      <c r="B61" s="29"/>
      <c r="C61" t="s">
        <v>109</v>
      </c>
      <c r="D61" s="16" t="s">
        <v>67</v>
      </c>
      <c r="E61" s="16"/>
      <c r="F61" s="16"/>
      <c r="G61" s="34">
        <v>85000</v>
      </c>
      <c r="H61" s="35"/>
      <c r="I61" s="34">
        <v>80000</v>
      </c>
      <c r="J61" s="35"/>
      <c r="K61" s="34">
        <v>35000</v>
      </c>
      <c r="L61" s="16"/>
      <c r="M61" s="20"/>
    </row>
    <row r="62" spans="1:20" ht="6" customHeight="1" x14ac:dyDescent="0.25">
      <c r="B62" s="29"/>
      <c r="C62"/>
      <c r="D62" s="16"/>
      <c r="E62" s="16"/>
      <c r="F62" s="16"/>
      <c r="G62" s="51"/>
      <c r="H62" s="35"/>
      <c r="I62" s="51"/>
      <c r="J62" s="35"/>
      <c r="K62" s="51"/>
      <c r="L62" s="16"/>
      <c r="M62" s="20"/>
    </row>
    <row r="63" spans="1:20" x14ac:dyDescent="0.25">
      <c r="B63" s="29"/>
      <c r="C63" t="s">
        <v>110</v>
      </c>
      <c r="D63" s="16" t="s">
        <v>69</v>
      </c>
      <c r="E63" s="16"/>
      <c r="F63" s="16"/>
      <c r="G63" s="34">
        <v>150000</v>
      </c>
      <c r="H63" s="35"/>
      <c r="I63" s="34">
        <v>145000</v>
      </c>
      <c r="J63" s="35"/>
      <c r="K63" s="34">
        <v>140000</v>
      </c>
      <c r="L63" s="16"/>
      <c r="M63" s="20"/>
    </row>
    <row r="64" spans="1:20" ht="6" customHeight="1" x14ac:dyDescent="0.25">
      <c r="B64" s="29"/>
      <c r="C64"/>
      <c r="D64" s="16"/>
      <c r="E64" s="16"/>
      <c r="F64" s="16"/>
      <c r="G64" s="35"/>
      <c r="H64" s="35"/>
      <c r="I64" s="35"/>
      <c r="J64" s="35"/>
      <c r="K64" s="35"/>
      <c r="L64" s="16"/>
      <c r="M64" s="20"/>
    </row>
    <row r="65" spans="2:13" x14ac:dyDescent="0.25">
      <c r="B65" s="29"/>
      <c r="C65" t="s">
        <v>111</v>
      </c>
      <c r="D65" s="28" t="s">
        <v>71</v>
      </c>
      <c r="E65" s="28"/>
      <c r="F65" s="28"/>
      <c r="G65" s="39">
        <f>+G50+G61-G63</f>
        <v>22000</v>
      </c>
      <c r="H65" s="40"/>
      <c r="I65" s="39">
        <f>+I50+I61-I63</f>
        <v>25500</v>
      </c>
      <c r="J65" s="40"/>
      <c r="K65" s="39">
        <f>+K50+K61-K63</f>
        <v>35000</v>
      </c>
      <c r="L65" s="16"/>
      <c r="M65" s="20"/>
    </row>
    <row r="66" spans="2:13" ht="6" customHeight="1" x14ac:dyDescent="0.25">
      <c r="B66" s="29"/>
      <c r="C66"/>
      <c r="D66" s="16"/>
      <c r="E66" s="16"/>
      <c r="F66" s="16"/>
      <c r="G66" s="35"/>
      <c r="H66" s="35"/>
      <c r="I66" s="35"/>
      <c r="J66" s="35"/>
      <c r="K66" s="35"/>
      <c r="L66" s="16"/>
      <c r="M66" s="20"/>
    </row>
    <row r="67" spans="2:13" x14ac:dyDescent="0.25">
      <c r="B67" s="29"/>
      <c r="C67" t="s">
        <v>112</v>
      </c>
      <c r="D67" s="16" t="s">
        <v>73</v>
      </c>
      <c r="E67" s="16"/>
      <c r="F67" s="16"/>
      <c r="G67" s="34"/>
      <c r="H67" s="35"/>
      <c r="I67" s="34"/>
      <c r="J67" s="35"/>
      <c r="K67" s="34"/>
      <c r="L67" s="16"/>
      <c r="M67" s="20"/>
    </row>
    <row r="68" spans="2:13" ht="6" customHeight="1" x14ac:dyDescent="0.25">
      <c r="B68" s="29"/>
      <c r="C68"/>
      <c r="D68" s="16"/>
      <c r="E68" s="16"/>
      <c r="F68" s="16"/>
      <c r="G68" s="35"/>
      <c r="H68" s="35"/>
      <c r="I68" s="35"/>
      <c r="J68" s="35"/>
      <c r="K68" s="35"/>
      <c r="L68" s="16"/>
      <c r="M68" s="20"/>
    </row>
    <row r="69" spans="2:13" x14ac:dyDescent="0.25">
      <c r="B69" s="29"/>
      <c r="C69" t="s">
        <v>113</v>
      </c>
      <c r="D69" s="16" t="s">
        <v>75</v>
      </c>
      <c r="E69" s="16"/>
      <c r="F69" s="16"/>
      <c r="G69" s="34"/>
      <c r="H69" s="35"/>
      <c r="I69" s="34"/>
      <c r="J69" s="35"/>
      <c r="K69" s="34"/>
      <c r="L69" s="16"/>
      <c r="M69" s="20"/>
    </row>
    <row r="70" spans="2:13" ht="6" customHeight="1" x14ac:dyDescent="0.25">
      <c r="B70" s="29"/>
      <c r="C70"/>
      <c r="D70" s="16"/>
      <c r="E70" s="16"/>
      <c r="F70" s="16"/>
      <c r="G70" s="35"/>
      <c r="H70" s="35"/>
      <c r="I70" s="35"/>
      <c r="J70" s="35"/>
      <c r="K70" s="35"/>
      <c r="L70" s="16"/>
      <c r="M70" s="20"/>
    </row>
    <row r="71" spans="2:13" x14ac:dyDescent="0.25">
      <c r="B71" s="29"/>
      <c r="C71" t="s">
        <v>114</v>
      </c>
      <c r="D71" s="28" t="s">
        <v>77</v>
      </c>
      <c r="E71" s="28"/>
      <c r="F71" s="28"/>
      <c r="G71" s="39">
        <f>+G65+G67+G69</f>
        <v>22000</v>
      </c>
      <c r="H71" s="40"/>
      <c r="I71" s="39">
        <f>+I65+I67+I69</f>
        <v>25500</v>
      </c>
      <c r="J71" s="40"/>
      <c r="K71" s="39">
        <f>+K65+K67+K69</f>
        <v>35000</v>
      </c>
      <c r="L71" s="16"/>
      <c r="M71" s="20"/>
    </row>
    <row r="72" spans="2:13" ht="6" customHeight="1" x14ac:dyDescent="0.25">
      <c r="B72" s="29"/>
      <c r="C72"/>
      <c r="D72" s="28"/>
      <c r="E72" s="28"/>
      <c r="F72" s="28"/>
      <c r="G72" s="52"/>
      <c r="H72" s="40"/>
      <c r="I72" s="52"/>
      <c r="J72" s="40"/>
      <c r="K72" s="52"/>
      <c r="L72" s="16"/>
      <c r="M72" s="20"/>
    </row>
    <row r="73" spans="2:13" x14ac:dyDescent="0.25">
      <c r="B73" s="29"/>
      <c r="C73" t="s">
        <v>115</v>
      </c>
      <c r="D73" s="16" t="s">
        <v>79</v>
      </c>
      <c r="E73" s="16"/>
      <c r="F73" s="16"/>
      <c r="G73" s="34">
        <v>22000</v>
      </c>
      <c r="H73" s="35"/>
      <c r="I73" s="34">
        <v>25500</v>
      </c>
      <c r="J73" s="35"/>
      <c r="K73" s="34">
        <v>35000</v>
      </c>
      <c r="L73" s="16"/>
      <c r="M73" s="20"/>
    </row>
    <row r="74" spans="2:13" ht="10.5" customHeight="1" x14ac:dyDescent="0.25">
      <c r="B74" s="29"/>
      <c r="C74"/>
      <c r="D74" s="16"/>
      <c r="E74" s="16"/>
      <c r="F74" s="16"/>
      <c r="G74" s="52"/>
      <c r="H74" s="35"/>
      <c r="I74" s="52"/>
      <c r="J74" s="35"/>
      <c r="K74" s="52"/>
      <c r="L74" s="16"/>
      <c r="M74" s="20"/>
    </row>
    <row r="75" spans="2:13" ht="14.25" customHeight="1" x14ac:dyDescent="0.25">
      <c r="B75" s="29"/>
      <c r="C75" t="s">
        <v>116</v>
      </c>
      <c r="D75" s="28" t="s">
        <v>81</v>
      </c>
      <c r="E75" s="28"/>
      <c r="F75" s="28"/>
      <c r="G75" s="39">
        <f>+G71-G73</f>
        <v>0</v>
      </c>
      <c r="H75" s="40"/>
      <c r="I75" s="39">
        <f>+I71-I73</f>
        <v>0</v>
      </c>
      <c r="J75" s="40"/>
      <c r="K75" s="39">
        <f>+K71-K73</f>
        <v>0</v>
      </c>
      <c r="L75" s="16"/>
      <c r="M75" s="20"/>
    </row>
    <row r="76" spans="2:13" x14ac:dyDescent="0.25">
      <c r="B76" s="29"/>
      <c r="C76" s="31"/>
      <c r="D76" s="16" t="s">
        <v>82</v>
      </c>
      <c r="E76" s="16"/>
      <c r="F76" s="16"/>
      <c r="G76" s="16"/>
      <c r="H76" s="16"/>
      <c r="I76" s="16"/>
      <c r="J76" s="16"/>
      <c r="K76" s="16"/>
      <c r="L76" s="16"/>
      <c r="M76" s="20"/>
    </row>
    <row r="77" spans="2:13" x14ac:dyDescent="0.25">
      <c r="B77" s="29"/>
      <c r="C77" s="31"/>
      <c r="D77" s="16"/>
      <c r="E77" s="16"/>
      <c r="F77" s="16"/>
      <c r="G77" s="16"/>
      <c r="H77" s="16"/>
      <c r="I77" s="16"/>
      <c r="J77" s="16"/>
      <c r="K77" s="16"/>
      <c r="L77" s="16"/>
      <c r="M77" s="20"/>
    </row>
    <row r="78" spans="2:13" x14ac:dyDescent="0.25">
      <c r="B78" s="29"/>
      <c r="C78" s="31"/>
      <c r="D78" s="16"/>
      <c r="E78" s="16"/>
      <c r="F78" s="16"/>
      <c r="G78" s="16"/>
      <c r="H78" s="16"/>
      <c r="I78" s="16"/>
      <c r="J78" s="16"/>
      <c r="K78" s="16"/>
      <c r="L78" s="16"/>
      <c r="M78" s="20"/>
    </row>
    <row r="79" spans="2:13" x14ac:dyDescent="0.25">
      <c r="B79" s="29"/>
      <c r="C79" s="31" t="s">
        <v>83</v>
      </c>
      <c r="D79" s="16"/>
      <c r="E79" s="16"/>
      <c r="F79" s="16"/>
      <c r="G79" s="16"/>
      <c r="H79" s="16"/>
      <c r="I79" s="16"/>
      <c r="J79" s="16"/>
      <c r="K79" s="16"/>
      <c r="L79" s="16"/>
      <c r="M79" s="20"/>
    </row>
    <row r="80" spans="2:13" x14ac:dyDescent="0.25">
      <c r="B80" s="29"/>
      <c r="C80" s="31"/>
      <c r="D80" s="16"/>
      <c r="E80" s="16"/>
      <c r="F80" s="16"/>
      <c r="G80" s="16"/>
      <c r="H80" s="16"/>
      <c r="I80" s="16"/>
      <c r="J80" s="16"/>
      <c r="K80" s="16"/>
      <c r="L80" s="16"/>
      <c r="M80" s="20"/>
    </row>
    <row r="81" spans="2:13" x14ac:dyDescent="0.25">
      <c r="B81" s="29"/>
      <c r="C81" s="31"/>
      <c r="D81" s="16"/>
      <c r="E81" s="16"/>
      <c r="F81" s="16"/>
      <c r="G81" s="16"/>
      <c r="H81" s="16"/>
      <c r="I81" s="16"/>
      <c r="J81" s="16"/>
      <c r="K81" s="16"/>
      <c r="L81" s="16"/>
      <c r="M81" s="20"/>
    </row>
    <row r="82" spans="2:13" x14ac:dyDescent="0.25">
      <c r="B82" s="29"/>
      <c r="C82" s="31"/>
      <c r="D82" s="16"/>
      <c r="E82" s="16"/>
      <c r="F82" s="16"/>
      <c r="G82" s="16"/>
      <c r="H82" s="16"/>
      <c r="I82" s="16"/>
      <c r="J82" s="16"/>
      <c r="K82" s="16"/>
      <c r="L82" s="16"/>
      <c r="M82" s="20"/>
    </row>
    <row r="83" spans="2:13" x14ac:dyDescent="0.25">
      <c r="B83" s="29"/>
      <c r="C83" s="31"/>
      <c r="D83" s="16"/>
      <c r="E83" s="16"/>
      <c r="F83" s="16"/>
      <c r="G83" s="16"/>
      <c r="H83" s="16"/>
      <c r="I83" s="16"/>
      <c r="J83" s="16"/>
      <c r="K83" s="16"/>
      <c r="L83" s="16"/>
      <c r="M83" s="20"/>
    </row>
    <row r="84" spans="2:13" x14ac:dyDescent="0.25">
      <c r="B84" s="29"/>
      <c r="C84" s="31"/>
      <c r="D84" s="16"/>
      <c r="E84" s="16"/>
      <c r="F84" s="16"/>
      <c r="G84" s="16"/>
      <c r="H84" s="16"/>
      <c r="I84" s="16"/>
      <c r="J84" s="16"/>
      <c r="K84" s="16"/>
      <c r="L84" s="16"/>
      <c r="M84" s="20"/>
    </row>
    <row r="85" spans="2:13" x14ac:dyDescent="0.25">
      <c r="B85" s="29"/>
      <c r="C85" s="31"/>
      <c r="D85" s="16"/>
      <c r="E85" s="16"/>
      <c r="F85" s="16"/>
      <c r="G85" s="16"/>
      <c r="H85" s="16"/>
      <c r="I85" s="16"/>
      <c r="J85" s="16"/>
      <c r="K85" s="16"/>
      <c r="L85" s="16"/>
      <c r="M85" s="20"/>
    </row>
    <row r="86" spans="2:13" x14ac:dyDescent="0.25">
      <c r="B86" s="29"/>
      <c r="C86" s="31"/>
      <c r="D86" s="16"/>
      <c r="E86" s="16"/>
      <c r="F86" s="16"/>
      <c r="G86" s="16"/>
      <c r="H86" s="16"/>
      <c r="I86" s="16"/>
      <c r="J86" s="16"/>
      <c r="K86" s="16"/>
      <c r="L86" s="16"/>
      <c r="M86" s="20"/>
    </row>
    <row r="87" spans="2:13" x14ac:dyDescent="0.25">
      <c r="B87" s="29"/>
      <c r="C87" s="31"/>
      <c r="D87" s="16"/>
      <c r="E87" s="16"/>
      <c r="F87" s="16"/>
      <c r="G87" s="16"/>
      <c r="H87" s="16"/>
      <c r="I87" s="16"/>
      <c r="J87" s="16"/>
      <c r="K87" s="16"/>
      <c r="L87" s="16"/>
      <c r="M87" s="20"/>
    </row>
    <row r="88" spans="2:13" x14ac:dyDescent="0.25">
      <c r="B88" s="29"/>
      <c r="C88" s="31"/>
      <c r="D88" s="16"/>
      <c r="E88" s="16"/>
      <c r="F88" s="16"/>
      <c r="G88" s="16"/>
      <c r="H88" s="16"/>
      <c r="I88" s="16"/>
      <c r="J88" s="16"/>
      <c r="K88" s="16"/>
      <c r="L88" s="16"/>
      <c r="M88" s="20"/>
    </row>
    <row r="89" spans="2:13" x14ac:dyDescent="0.25">
      <c r="B89" s="29"/>
      <c r="L89" s="16"/>
      <c r="M89" s="20"/>
    </row>
    <row r="90" spans="2:13" x14ac:dyDescent="0.25">
      <c r="B90" s="29"/>
      <c r="L90" s="16"/>
      <c r="M90" s="20"/>
    </row>
    <row r="91" spans="2:13" x14ac:dyDescent="0.25">
      <c r="B91" s="29"/>
      <c r="L91" s="16"/>
      <c r="M91" s="20"/>
    </row>
    <row r="92" spans="2:13" x14ac:dyDescent="0.25">
      <c r="B92" s="29"/>
      <c r="L92" s="16"/>
      <c r="M92" s="20"/>
    </row>
    <row r="93" spans="2:13" x14ac:dyDescent="0.25">
      <c r="B93" s="29"/>
      <c r="L93" s="16"/>
      <c r="M93" s="20"/>
    </row>
    <row r="94" spans="2:13" ht="6" customHeight="1" x14ac:dyDescent="0.25">
      <c r="B94" s="30"/>
      <c r="C94" s="53"/>
      <c r="D94" s="24"/>
      <c r="E94" s="24"/>
      <c r="F94" s="24"/>
      <c r="G94" s="24"/>
      <c r="H94" s="24"/>
      <c r="I94" s="24"/>
      <c r="J94" s="24"/>
      <c r="K94" s="24"/>
      <c r="L94" s="24"/>
      <c r="M94" s="26"/>
    </row>
  </sheetData>
  <sheetProtection password="DBD3" sheet="1" formatCells="0" formatColumns="0" formatRows="0" insertColumns="0" insertRows="0" insertHyperlinks="0" deleteColumns="0" deleteRows="0" sort="0" autoFilter="0" pivotTables="0"/>
  <mergeCells count="6">
    <mergeCell ref="K55:L55"/>
    <mergeCell ref="K3:L3"/>
    <mergeCell ref="K4:L4"/>
    <mergeCell ref="K5:L5"/>
    <mergeCell ref="K53:L53"/>
    <mergeCell ref="K54:L54"/>
  </mergeCells>
  <phoneticPr fontId="7" type="noConversion"/>
  <printOptions horizontalCentered="1" verticalCentered="1"/>
  <pageMargins left="0.59055118110236227" right="0.6692913385826772" top="0.59055118110236227" bottom="0.59055118110236227" header="0.39370078740157483" footer="0.51181102362204722"/>
  <pageSetup paperSize="9" scale="99" firstPageNumber="0" fitToHeight="2" orientation="landscape" r:id="rId1"/>
  <headerFooter>
    <oddHeader>&amp;C&amp;A&amp;R&amp;"Arial,Grassetto"&amp;11Allegato B9</oddHeader>
  </headerFooter>
  <rowBreaks count="1" manualBreakCount="1">
    <brk id="51" max="12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8"/>
  <sheetViews>
    <sheetView showGridLines="0" topLeftCell="A7" zoomScaleNormal="100" zoomScaleSheetLayoutView="100" workbookViewId="0">
      <selection activeCell="G12" sqref="G12"/>
    </sheetView>
  </sheetViews>
  <sheetFormatPr defaultColWidth="0" defaultRowHeight="13.2" x14ac:dyDescent="0.25"/>
  <cols>
    <col min="1" max="1" width="1.109375" style="6" customWidth="1"/>
    <col min="2" max="2" width="1.33203125" style="6" customWidth="1"/>
    <col min="3" max="3" width="5.33203125" style="1" customWidth="1"/>
    <col min="4" max="4" width="15.5546875" style="6" customWidth="1"/>
    <col min="5" max="5" width="27.33203125" style="6" customWidth="1"/>
    <col min="6" max="6" width="0.88671875" style="6" customWidth="1"/>
    <col min="7" max="7" width="24.6640625" style="6" customWidth="1"/>
    <col min="8" max="8" width="2.44140625" style="6" customWidth="1"/>
    <col min="9" max="9" width="25" style="6" customWidth="1"/>
    <col min="10" max="10" width="2" style="6" customWidth="1"/>
    <col min="11" max="11" width="24.109375" style="6" customWidth="1"/>
    <col min="12" max="12" width="3.6640625" style="6" customWidth="1"/>
    <col min="13" max="13" width="1.109375" style="6" customWidth="1"/>
    <col min="14" max="14" width="1.44140625" style="6" customWidth="1"/>
    <col min="15" max="16384" width="0" style="6" hidden="1"/>
  </cols>
  <sheetData>
    <row r="1" spans="2:20" ht="6" customHeight="1" x14ac:dyDescent="0.25"/>
    <row r="2" spans="2:20" s="7" customFormat="1" ht="9" customHeight="1" x14ac:dyDescent="0.25">
      <c r="B2" s="8"/>
      <c r="C2" s="9"/>
      <c r="D2" s="10"/>
      <c r="E2" s="10"/>
      <c r="F2" s="10"/>
      <c r="G2" s="10"/>
      <c r="H2" s="10"/>
      <c r="I2" s="8"/>
      <c r="J2" s="10"/>
      <c r="K2" s="10"/>
      <c r="L2" s="10"/>
      <c r="M2" s="11"/>
    </row>
    <row r="3" spans="2:20" s="7" customFormat="1" x14ac:dyDescent="0.25">
      <c r="B3" s="12"/>
      <c r="C3" s="13"/>
      <c r="D3" s="14" t="s">
        <v>14</v>
      </c>
      <c r="E3" s="15" t="s">
        <v>15</v>
      </c>
      <c r="F3" s="16"/>
      <c r="G3" s="17"/>
      <c r="H3" s="16"/>
      <c r="I3" s="18" t="s">
        <v>16</v>
      </c>
      <c r="J3" s="28"/>
      <c r="K3" s="128" t="str">
        <f>'1.1 CONTO ECONOMICO ANTE'!$K$3</f>
        <v>Cant. Conegliano e Vittorio V.to</v>
      </c>
      <c r="L3" s="128"/>
      <c r="M3" s="20"/>
      <c r="N3" s="16"/>
      <c r="O3" s="16"/>
      <c r="P3" s="16"/>
      <c r="Q3" s="16"/>
      <c r="R3" s="16"/>
      <c r="S3" s="16"/>
      <c r="T3" s="16"/>
    </row>
    <row r="4" spans="2:20" s="7" customFormat="1" x14ac:dyDescent="0.25">
      <c r="B4" s="12"/>
      <c r="C4" s="13"/>
      <c r="D4" s="14" t="s">
        <v>17</v>
      </c>
      <c r="E4" s="15" t="s">
        <v>18</v>
      </c>
      <c r="F4" s="16"/>
      <c r="G4" s="16"/>
      <c r="H4" s="16"/>
      <c r="I4" s="18"/>
      <c r="J4" s="28"/>
      <c r="K4" s="130" t="str">
        <f>IF('1.1 CONTO ECONOMICO ANTE'!K4:L4&lt;&gt;"",'1.1 CONTO ECONOMICO ANTE'!$K$4,"")</f>
        <v/>
      </c>
      <c r="L4" s="130"/>
      <c r="M4" s="20"/>
      <c r="N4" s="16"/>
      <c r="O4" s="16"/>
      <c r="P4" s="16"/>
      <c r="Q4" s="16"/>
      <c r="R4" s="16"/>
      <c r="S4" s="16"/>
      <c r="T4" s="16"/>
    </row>
    <row r="5" spans="2:20" s="7" customFormat="1" x14ac:dyDescent="0.25">
      <c r="B5" s="12"/>
      <c r="C5" s="13"/>
      <c r="D5" s="16"/>
      <c r="E5" s="15" t="s">
        <v>20</v>
      </c>
      <c r="F5" s="16"/>
      <c r="G5" s="16"/>
      <c r="I5" s="18" t="s">
        <v>21</v>
      </c>
      <c r="J5" s="28"/>
      <c r="K5" s="131" t="str">
        <f>'1.1 CONTO ECONOMICO ANTE'!$K$5</f>
        <v>00190690263</v>
      </c>
      <c r="L5" s="131"/>
      <c r="M5" s="20"/>
      <c r="N5" s="16"/>
      <c r="O5" s="16"/>
      <c r="P5" s="16"/>
      <c r="Q5" s="16"/>
      <c r="R5" s="16"/>
      <c r="S5" s="16"/>
      <c r="T5" s="16"/>
    </row>
    <row r="6" spans="2:20" s="7" customFormat="1" ht="4.5" customHeight="1" x14ac:dyDescent="0.25">
      <c r="B6" s="22"/>
      <c r="C6" s="23"/>
      <c r="D6" s="24"/>
      <c r="E6" s="50"/>
      <c r="F6" s="24"/>
      <c r="G6" s="24"/>
      <c r="H6" s="26"/>
      <c r="I6" s="29"/>
      <c r="J6" s="28"/>
      <c r="K6" s="16"/>
      <c r="L6" s="16"/>
      <c r="M6" s="20"/>
      <c r="N6" s="16"/>
      <c r="O6" s="16"/>
      <c r="P6" s="16"/>
      <c r="Q6" s="16"/>
      <c r="R6" s="16"/>
      <c r="S6" s="16"/>
      <c r="T6" s="16"/>
    </row>
    <row r="7" spans="2:20" s="7" customFormat="1" ht="3.75" customHeight="1" x14ac:dyDescent="0.25">
      <c r="B7" s="12"/>
      <c r="C7" s="13"/>
      <c r="D7" s="16"/>
      <c r="E7" s="28"/>
      <c r="F7" s="16"/>
      <c r="G7" s="16"/>
      <c r="H7" s="16"/>
      <c r="I7" s="29"/>
      <c r="J7" s="28"/>
      <c r="K7" s="16"/>
      <c r="L7" s="16"/>
      <c r="M7" s="20"/>
      <c r="N7" s="16"/>
      <c r="O7" s="16"/>
      <c r="P7" s="16"/>
      <c r="Q7" s="16"/>
      <c r="R7" s="16"/>
      <c r="S7" s="16"/>
      <c r="T7" s="16"/>
    </row>
    <row r="8" spans="2:20" s="7" customFormat="1" x14ac:dyDescent="0.25">
      <c r="B8" s="12"/>
      <c r="C8" s="28" t="s">
        <v>117</v>
      </c>
      <c r="D8" s="16"/>
      <c r="F8" s="16"/>
      <c r="G8" s="16"/>
      <c r="H8" s="16"/>
      <c r="I8" s="29"/>
      <c r="J8" s="28"/>
      <c r="K8" s="16"/>
      <c r="L8" s="16"/>
      <c r="M8" s="20"/>
      <c r="N8" s="16"/>
      <c r="O8" s="16"/>
      <c r="P8" s="16"/>
      <c r="Q8" s="16"/>
      <c r="R8" s="16"/>
      <c r="S8" s="16"/>
      <c r="T8" s="16"/>
    </row>
    <row r="9" spans="2:20" s="7" customFormat="1" ht="5.25" customHeight="1" x14ac:dyDescent="0.25">
      <c r="B9" s="22"/>
      <c r="C9" s="23"/>
      <c r="D9" s="24"/>
      <c r="E9" s="25"/>
      <c r="F9" s="24"/>
      <c r="G9" s="24"/>
      <c r="H9" s="24"/>
      <c r="I9" s="30"/>
      <c r="J9" s="25"/>
      <c r="K9" s="24"/>
      <c r="L9" s="24"/>
      <c r="M9" s="26"/>
      <c r="N9" s="16"/>
      <c r="O9" s="16"/>
      <c r="P9" s="16"/>
      <c r="Q9" s="16"/>
      <c r="R9" s="16"/>
      <c r="S9" s="16"/>
      <c r="T9" s="16"/>
    </row>
    <row r="10" spans="2:20" s="7" customFormat="1" ht="6.75" customHeight="1" x14ac:dyDescent="0.25">
      <c r="B10" s="12"/>
      <c r="C10" s="13"/>
      <c r="D10" s="16"/>
      <c r="E10" s="16"/>
      <c r="F10" s="16"/>
      <c r="G10" s="16"/>
      <c r="H10" s="16"/>
      <c r="I10" s="28"/>
      <c r="J10" s="28"/>
      <c r="K10" s="28"/>
      <c r="L10" s="16"/>
      <c r="M10" s="20"/>
      <c r="N10" s="16"/>
      <c r="O10" s="16"/>
      <c r="P10" s="16"/>
      <c r="Q10" s="16"/>
      <c r="R10" s="16"/>
      <c r="S10" s="16"/>
      <c r="T10" s="16"/>
    </row>
    <row r="11" spans="2:20" ht="13.5" customHeight="1" x14ac:dyDescent="0.25">
      <c r="B11" s="29"/>
      <c r="C11" s="31"/>
      <c r="D11" s="16"/>
      <c r="E11" s="16"/>
      <c r="F11" s="16"/>
      <c r="G11" s="17" t="s">
        <v>23</v>
      </c>
      <c r="H11" s="16"/>
      <c r="I11" s="17" t="s">
        <v>24</v>
      </c>
      <c r="J11" s="57"/>
      <c r="K11" s="17" t="s">
        <v>25</v>
      </c>
      <c r="L11" s="16"/>
      <c r="M11" s="20"/>
      <c r="O11" s="1" t="s">
        <v>23</v>
      </c>
      <c r="P11" s="1" t="s">
        <v>24</v>
      </c>
      <c r="Q11" s="1" t="s">
        <v>25</v>
      </c>
    </row>
    <row r="12" spans="2:20" x14ac:dyDescent="0.25">
      <c r="B12" s="29"/>
      <c r="C12" t="s">
        <v>118</v>
      </c>
      <c r="D12" s="28" t="s">
        <v>27</v>
      </c>
      <c r="E12" s="16"/>
      <c r="F12" s="33"/>
      <c r="G12" s="19" t="s">
        <v>461</v>
      </c>
      <c r="H12" s="33"/>
      <c r="I12" s="19" t="s">
        <v>462</v>
      </c>
      <c r="J12" s="33"/>
      <c r="K12" s="19" t="s">
        <v>463</v>
      </c>
      <c r="L12" s="16"/>
      <c r="M12" s="20"/>
      <c r="O12" s="6">
        <f>IF(G12&gt;0,1,0)</f>
        <v>1</v>
      </c>
      <c r="P12" s="6">
        <f>IF(I12&gt;0,1,0)</f>
        <v>1</v>
      </c>
      <c r="Q12" s="6">
        <f>IF(K12&gt;0,1,0)</f>
        <v>1</v>
      </c>
    </row>
    <row r="13" spans="2:20" ht="13.5" customHeight="1" x14ac:dyDescent="0.25">
      <c r="B13" s="29"/>
      <c r="C13"/>
      <c r="D13" s="16"/>
      <c r="E13" s="16"/>
      <c r="F13" s="16"/>
      <c r="G13" s="16"/>
      <c r="H13" s="16"/>
      <c r="I13" s="16"/>
      <c r="J13" s="16"/>
      <c r="K13" s="16"/>
      <c r="L13" s="16"/>
      <c r="M13" s="20"/>
    </row>
    <row r="14" spans="2:20" x14ac:dyDescent="0.25">
      <c r="B14" s="29"/>
      <c r="C14" t="s">
        <v>119</v>
      </c>
      <c r="D14" s="16" t="s">
        <v>120</v>
      </c>
      <c r="E14" s="16"/>
      <c r="F14" s="16"/>
      <c r="G14" s="34">
        <v>9320315</v>
      </c>
      <c r="H14" s="35"/>
      <c r="I14" s="34">
        <v>5294657</v>
      </c>
      <c r="J14" s="35"/>
      <c r="K14" s="34">
        <v>8146177</v>
      </c>
      <c r="L14" s="16"/>
      <c r="M14" s="20"/>
      <c r="O14" s="6">
        <f>SUM(O12,P12,Q12)</f>
        <v>3</v>
      </c>
    </row>
    <row r="15" spans="2:20" ht="7.5" customHeight="1" x14ac:dyDescent="0.25">
      <c r="B15" s="29"/>
      <c r="C15"/>
      <c r="D15" s="16"/>
      <c r="E15" s="16"/>
      <c r="F15" s="16"/>
      <c r="G15" s="35"/>
      <c r="H15" s="35"/>
      <c r="I15" s="35"/>
      <c r="J15" s="35"/>
      <c r="K15" s="35"/>
      <c r="L15" s="16"/>
      <c r="M15" s="20"/>
    </row>
    <row r="16" spans="2:20" x14ac:dyDescent="0.25">
      <c r="B16" s="29"/>
      <c r="C16" t="s">
        <v>121</v>
      </c>
      <c r="D16" s="16" t="s">
        <v>122</v>
      </c>
      <c r="E16" s="16"/>
      <c r="F16" s="16"/>
      <c r="G16" s="34">
        <v>13912694</v>
      </c>
      <c r="H16" s="35"/>
      <c r="I16" s="34">
        <v>11935608</v>
      </c>
      <c r="J16" s="35"/>
      <c r="K16" s="34">
        <v>13569620</v>
      </c>
      <c r="L16" s="16"/>
      <c r="M16" s="20"/>
    </row>
    <row r="17" spans="2:13" ht="6.75" customHeight="1" x14ac:dyDescent="0.25">
      <c r="B17" s="29"/>
      <c r="C17"/>
      <c r="D17" s="16"/>
      <c r="E17" s="16"/>
      <c r="F17" s="16"/>
      <c r="G17" s="35"/>
      <c r="H17" s="35"/>
      <c r="I17" s="35"/>
      <c r="J17" s="35"/>
      <c r="K17" s="35"/>
      <c r="L17" s="16"/>
      <c r="M17" s="20"/>
    </row>
    <row r="18" spans="2:13" x14ac:dyDescent="0.25">
      <c r="B18" s="29"/>
      <c r="C18" t="s">
        <v>123</v>
      </c>
      <c r="D18" s="16" t="s">
        <v>124</v>
      </c>
      <c r="E18" s="16"/>
      <c r="F18" s="16"/>
      <c r="G18" s="34"/>
      <c r="H18" s="35"/>
      <c r="I18" s="34"/>
      <c r="J18" s="35"/>
      <c r="K18" s="34"/>
      <c r="L18" s="16"/>
      <c r="M18" s="20"/>
    </row>
    <row r="19" spans="2:13" ht="8.25" customHeight="1" x14ac:dyDescent="0.25">
      <c r="B19" s="29"/>
      <c r="C19"/>
      <c r="D19" s="16"/>
      <c r="E19" s="16"/>
      <c r="F19" s="16"/>
      <c r="G19" s="35"/>
      <c r="H19" s="35"/>
      <c r="I19" s="35"/>
      <c r="J19" s="35"/>
      <c r="K19" s="35"/>
      <c r="L19" s="16"/>
      <c r="M19" s="20"/>
    </row>
    <row r="20" spans="2:13" x14ac:dyDescent="0.25">
      <c r="B20" s="29"/>
      <c r="C20" t="s">
        <v>125</v>
      </c>
      <c r="D20" s="16" t="s">
        <v>126</v>
      </c>
      <c r="E20" s="28"/>
      <c r="F20" s="28"/>
      <c r="G20" s="34">
        <v>5196376</v>
      </c>
      <c r="H20" s="40"/>
      <c r="I20" s="34">
        <v>7177309</v>
      </c>
      <c r="J20" s="40"/>
      <c r="K20" s="34">
        <v>3316310</v>
      </c>
      <c r="L20" s="16"/>
      <c r="M20" s="20"/>
    </row>
    <row r="21" spans="2:13" ht="6.75" customHeight="1" x14ac:dyDescent="0.25">
      <c r="B21" s="29"/>
      <c r="C21"/>
      <c r="D21" s="16"/>
      <c r="E21" s="28"/>
      <c r="F21" s="28"/>
      <c r="G21" s="52"/>
      <c r="H21" s="40"/>
      <c r="I21" s="52"/>
      <c r="J21" s="40"/>
      <c r="K21" s="52"/>
      <c r="L21" s="16"/>
      <c r="M21" s="20"/>
    </row>
    <row r="22" spans="2:13" x14ac:dyDescent="0.25">
      <c r="B22" s="29"/>
      <c r="C22" t="s">
        <v>127</v>
      </c>
      <c r="D22" s="16" t="s">
        <v>128</v>
      </c>
      <c r="E22" s="28"/>
      <c r="F22" s="28"/>
      <c r="G22" s="34">
        <v>9509</v>
      </c>
      <c r="H22" s="40"/>
      <c r="I22" s="34">
        <v>5138</v>
      </c>
      <c r="J22" s="40"/>
      <c r="K22" s="34">
        <v>4643</v>
      </c>
      <c r="L22" s="16"/>
      <c r="M22" s="20"/>
    </row>
    <row r="23" spans="2:13" ht="9" customHeight="1" x14ac:dyDescent="0.25">
      <c r="B23" s="29"/>
      <c r="C23"/>
      <c r="D23" s="16"/>
      <c r="E23" s="28"/>
      <c r="F23" s="28"/>
      <c r="G23" s="52"/>
      <c r="H23" s="40"/>
      <c r="I23" s="52"/>
      <c r="J23" s="40"/>
      <c r="K23" s="52"/>
      <c r="L23" s="16"/>
      <c r="M23" s="20"/>
    </row>
    <row r="24" spans="2:13" x14ac:dyDescent="0.25">
      <c r="B24" s="29"/>
      <c r="C24" t="s">
        <v>129</v>
      </c>
      <c r="D24" s="16" t="s">
        <v>130</v>
      </c>
      <c r="E24" s="28"/>
      <c r="F24" s="28"/>
      <c r="G24" s="34">
        <v>2539922</v>
      </c>
      <c r="H24" s="40"/>
      <c r="I24" s="34">
        <v>2518686</v>
      </c>
      <c r="J24" s="40"/>
      <c r="K24" s="34">
        <v>1988301</v>
      </c>
      <c r="L24" s="16"/>
      <c r="M24" s="20"/>
    </row>
    <row r="25" spans="2:13" ht="6" customHeight="1" x14ac:dyDescent="0.25">
      <c r="B25" s="29"/>
      <c r="C25"/>
      <c r="D25" s="16"/>
      <c r="E25" s="28"/>
      <c r="F25" s="28"/>
      <c r="G25" s="52"/>
      <c r="H25" s="40"/>
      <c r="I25" s="52"/>
      <c r="J25" s="40"/>
      <c r="K25" s="52"/>
      <c r="L25" s="16"/>
      <c r="M25" s="20"/>
    </row>
    <row r="26" spans="2:13" x14ac:dyDescent="0.25">
      <c r="B26" s="29"/>
      <c r="C26" t="s">
        <v>131</v>
      </c>
      <c r="D26" s="16" t="s">
        <v>132</v>
      </c>
      <c r="E26" s="28"/>
      <c r="F26" s="28"/>
      <c r="G26" s="34">
        <v>15661674</v>
      </c>
      <c r="H26" s="40"/>
      <c r="I26" s="34">
        <v>18637277</v>
      </c>
      <c r="J26" s="40"/>
      <c r="K26" s="34">
        <v>25803895</v>
      </c>
      <c r="L26" s="16"/>
      <c r="M26" s="20"/>
    </row>
    <row r="27" spans="2:13" ht="10.5" customHeight="1" x14ac:dyDescent="0.25">
      <c r="B27" s="29"/>
      <c r="C27"/>
      <c r="D27" s="16"/>
      <c r="E27" s="16"/>
      <c r="F27" s="16"/>
      <c r="G27" s="35"/>
      <c r="H27" s="35"/>
      <c r="I27" s="35"/>
      <c r="J27" s="35"/>
      <c r="K27" s="35"/>
      <c r="L27" s="16"/>
      <c r="M27" s="20"/>
    </row>
    <row r="28" spans="2:13" ht="12.75" customHeight="1" x14ac:dyDescent="0.25">
      <c r="B28" s="29"/>
      <c r="C28" t="s">
        <v>133</v>
      </c>
      <c r="D28" s="28" t="s">
        <v>134</v>
      </c>
      <c r="E28" s="16"/>
      <c r="F28" s="16"/>
      <c r="G28" s="58">
        <f>+G14+G16+G18+G20+G22+G24+G26</f>
        <v>46640490</v>
      </c>
      <c r="H28" s="35"/>
      <c r="I28" s="58">
        <f>+I14+I16+I18+I20+I22+I24+I26</f>
        <v>45568675</v>
      </c>
      <c r="J28" s="35"/>
      <c r="K28" s="58">
        <f>+K14+K16+K18+K20+K22+K24+K26</f>
        <v>52828946</v>
      </c>
      <c r="L28" s="16"/>
      <c r="M28" s="20"/>
    </row>
    <row r="29" spans="2:13" x14ac:dyDescent="0.25">
      <c r="B29" s="29"/>
      <c r="C29" s="31"/>
      <c r="D29" s="28"/>
      <c r="E29" s="16"/>
      <c r="F29" s="16"/>
      <c r="G29" s="59"/>
      <c r="H29" s="59"/>
      <c r="I29" s="59"/>
      <c r="J29" s="59"/>
      <c r="K29" s="59"/>
      <c r="L29" s="16"/>
      <c r="M29" s="20"/>
    </row>
    <row r="30" spans="2:13" x14ac:dyDescent="0.25">
      <c r="B30" s="29"/>
      <c r="C30" s="31"/>
      <c r="D30" s="28"/>
      <c r="E30" s="16"/>
      <c r="F30" s="16"/>
      <c r="G30" s="59"/>
      <c r="H30" s="59"/>
      <c r="I30" s="59"/>
      <c r="J30" s="59"/>
      <c r="K30" s="59"/>
      <c r="L30" s="16"/>
      <c r="M30" s="20"/>
    </row>
    <row r="31" spans="2:13" x14ac:dyDescent="0.25">
      <c r="B31" s="29"/>
      <c r="C31" s="31"/>
      <c r="D31" s="28"/>
      <c r="E31" s="16"/>
      <c r="F31" s="16"/>
      <c r="G31" s="59"/>
      <c r="H31" s="59"/>
      <c r="I31" s="59"/>
      <c r="J31" s="59"/>
      <c r="K31" s="59"/>
      <c r="L31" s="16"/>
      <c r="M31" s="20"/>
    </row>
    <row r="32" spans="2:13" x14ac:dyDescent="0.25">
      <c r="B32" s="29"/>
      <c r="C32" s="31" t="s">
        <v>83</v>
      </c>
      <c r="D32" s="28"/>
      <c r="E32" s="16"/>
      <c r="F32" s="16"/>
      <c r="G32" s="59"/>
      <c r="H32" s="59"/>
      <c r="I32" s="59"/>
      <c r="J32" s="59"/>
      <c r="K32" s="59"/>
      <c r="L32" s="16"/>
      <c r="M32" s="20"/>
    </row>
    <row r="33" spans="2:13" x14ac:dyDescent="0.25">
      <c r="B33" s="29"/>
      <c r="C33" s="31"/>
      <c r="D33" s="28"/>
      <c r="E33" s="16"/>
      <c r="F33" s="16"/>
      <c r="G33" s="59"/>
      <c r="H33" s="59"/>
      <c r="I33" s="59"/>
      <c r="J33" s="59"/>
      <c r="K33" s="59"/>
      <c r="L33" s="16"/>
      <c r="M33" s="20"/>
    </row>
    <row r="34" spans="2:13" x14ac:dyDescent="0.25">
      <c r="B34" s="29"/>
      <c r="C34" s="31"/>
      <c r="D34" s="28"/>
      <c r="E34" s="16"/>
      <c r="F34" s="16"/>
      <c r="G34" s="59"/>
      <c r="H34" s="59"/>
      <c r="I34" s="59"/>
      <c r="J34" s="59"/>
      <c r="K34" s="59"/>
      <c r="L34" s="16"/>
      <c r="M34" s="20"/>
    </row>
    <row r="35" spans="2:13" x14ac:dyDescent="0.25">
      <c r="B35" s="29"/>
      <c r="C35" s="31"/>
      <c r="D35" s="28"/>
      <c r="E35" s="16"/>
      <c r="F35" s="16"/>
      <c r="G35" s="59"/>
      <c r="H35" s="59"/>
      <c r="I35" s="59"/>
      <c r="J35" s="59"/>
      <c r="K35" s="59"/>
      <c r="L35" s="16"/>
      <c r="M35" s="20"/>
    </row>
    <row r="36" spans="2:13" x14ac:dyDescent="0.25">
      <c r="B36" s="29"/>
      <c r="C36" s="31"/>
      <c r="D36" s="28"/>
      <c r="E36" s="16"/>
      <c r="F36" s="16"/>
      <c r="G36" s="59"/>
      <c r="H36" s="59"/>
      <c r="I36" s="59"/>
      <c r="J36" s="59"/>
      <c r="K36" s="59"/>
      <c r="L36" s="16"/>
      <c r="M36" s="20"/>
    </row>
    <row r="37" spans="2:13" ht="14.25" customHeight="1" x14ac:dyDescent="0.25">
      <c r="B37" s="30"/>
      <c r="C37" s="53"/>
      <c r="D37" s="24"/>
      <c r="E37" s="24"/>
      <c r="F37" s="24"/>
      <c r="G37" s="60"/>
      <c r="H37" s="60"/>
      <c r="I37" s="60"/>
      <c r="J37" s="60"/>
      <c r="K37" s="60"/>
      <c r="L37" s="24"/>
      <c r="M37" s="26"/>
    </row>
    <row r="38" spans="2:13" ht="6" customHeight="1" x14ac:dyDescent="0.25"/>
  </sheetData>
  <sheetProtection password="DBD3" sheet="1" formatCells="0" formatColumns="0" formatRows="0" insertColumns="0" insertRows="0" insertHyperlinks="0" deleteColumns="0" deleteRows="0" sort="0" autoFilter="0" pivotTables="0"/>
  <mergeCells count="3">
    <mergeCell ref="K3:L3"/>
    <mergeCell ref="K4:L4"/>
    <mergeCell ref="K5:L5"/>
  </mergeCells>
  <phoneticPr fontId="7" type="noConversion"/>
  <printOptions horizontalCentered="1" verticalCentered="1"/>
  <pageMargins left="0.59055118110236227" right="0.6692913385826772" top="0.59055118110236227" bottom="0.59055118110236227" header="0.39370078740157483" footer="0.51181102362204722"/>
  <pageSetup paperSize="9" firstPageNumber="0" orientation="landscape" r:id="rId1"/>
  <headerFooter>
    <oddHeader>&amp;C&amp;A&amp;R&amp;"Arial,Grassetto"&amp;11Allegato B9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5" width="8.44140625" customWidth="1"/>
    <col min="6" max="7" width="8.88671875" customWidth="1"/>
    <col min="8" max="10" width="16.88671875" customWidth="1"/>
  </cols>
  <sheetData>
    <row r="1" spans="1:10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135</v>
      </c>
      <c r="F1" s="1" t="s">
        <v>136</v>
      </c>
      <c r="G1" s="1" t="s">
        <v>137</v>
      </c>
      <c r="H1" s="61" t="s">
        <v>138</v>
      </c>
      <c r="I1" s="61" t="s">
        <v>139</v>
      </c>
      <c r="J1" s="61" t="s">
        <v>140</v>
      </c>
    </row>
    <row r="2" spans="1:10" x14ac:dyDescent="0.25">
      <c r="A2" s="1">
        <f>'2.1  STATO PATRIMONIALE ANTE'!G3</f>
        <v>0</v>
      </c>
      <c r="B2" s="1" t="str">
        <f>IF('2.1  STATO PATRIMONIALE ANTE'!K5&gt;0,'2.1  STATO PATRIMONIALE ANTE'!K5,"-")</f>
        <v>00190690263</v>
      </c>
      <c r="C2" s="1" t="str">
        <f>IF('2.1  STATO PATRIMONIALE ANTE'!K3&gt;0,'2.1  STATO PATRIMONIALE ANTE'!K3,"-")</f>
        <v>Cant. Conegliano e Vittorio V.to</v>
      </c>
      <c r="D2" s="4" t="e">
        <v>#REF!</v>
      </c>
      <c r="E2" s="1" t="str">
        <f>IF('2.1  STATO PATRIMONIALE ANTE'!G12&gt;0,'2.1  STATO PATRIMONIALE ANTE'!G12,"-")</f>
        <v>2013</v>
      </c>
      <c r="F2" s="1" t="str">
        <f>IF('2.1  STATO PATRIMONIALE ANTE'!I12&gt;0,'2.1  STATO PATRIMONIALE ANTE'!I12,"-")</f>
        <v>2014</v>
      </c>
      <c r="G2" s="1" t="str">
        <f>IF('2.1  STATO PATRIMONIALE ANTE'!K12&gt;0,'2.1  STATO PATRIMONIALE ANTE'!K12,"-")</f>
        <v>2015</v>
      </c>
      <c r="H2" s="62">
        <f>'2.1  STATO PATRIMONIALE ANTE'!G28</f>
        <v>46640490</v>
      </c>
      <c r="I2" s="62">
        <f>'2.1  STATO PATRIMONIALE ANTE'!I28</f>
        <v>45568675</v>
      </c>
      <c r="J2" s="62">
        <f>'2.1  STATO PATRIMONIALE ANTE'!K28</f>
        <v>52828946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"/>
  <sheetViews>
    <sheetView view="pageBreakPreview" zoomScaleNormal="100" workbookViewId="0"/>
  </sheetViews>
  <sheetFormatPr defaultRowHeight="13.2" x14ac:dyDescent="0.25"/>
  <cols>
    <col min="1" max="1" width="8.109375" customWidth="1"/>
    <col min="2" max="2" width="17" customWidth="1"/>
    <col min="3" max="3" width="15.5546875" customWidth="1"/>
    <col min="4" max="4" width="8.109375" customWidth="1"/>
    <col min="5" max="7" width="8.88671875" customWidth="1"/>
    <col min="8" max="10" width="16.88671875" customWidth="1"/>
    <col min="11" max="22" width="15.88671875" customWidth="1"/>
    <col min="23" max="28" width="16.88671875" customWidth="1"/>
  </cols>
  <sheetData>
    <row r="1" spans="1:28" s="1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141</v>
      </c>
      <c r="F1" s="1" t="s">
        <v>136</v>
      </c>
      <c r="G1" s="1" t="s">
        <v>137</v>
      </c>
      <c r="H1" s="61" t="s">
        <v>142</v>
      </c>
      <c r="I1" s="61" t="s">
        <v>143</v>
      </c>
      <c r="J1" s="61" t="s">
        <v>144</v>
      </c>
      <c r="K1" s="61" t="s">
        <v>145</v>
      </c>
      <c r="L1" s="61" t="s">
        <v>146</v>
      </c>
      <c r="M1" s="61" t="s">
        <v>147</v>
      </c>
      <c r="N1" s="61" t="s">
        <v>148</v>
      </c>
      <c r="O1" s="61" t="s">
        <v>149</v>
      </c>
      <c r="P1" s="61" t="s">
        <v>150</v>
      </c>
      <c r="Q1" s="61" t="s">
        <v>151</v>
      </c>
      <c r="R1" s="61" t="s">
        <v>152</v>
      </c>
      <c r="S1" s="61" t="s">
        <v>153</v>
      </c>
      <c r="T1" s="61" t="s">
        <v>154</v>
      </c>
      <c r="U1" s="61" t="s">
        <v>155</v>
      </c>
      <c r="V1" s="61" t="s">
        <v>156</v>
      </c>
      <c r="W1" s="61" t="s">
        <v>157</v>
      </c>
      <c r="X1" s="61" t="s">
        <v>158</v>
      </c>
      <c r="Y1" s="61" t="s">
        <v>159</v>
      </c>
      <c r="Z1" s="61" t="s">
        <v>160</v>
      </c>
      <c r="AA1" s="61" t="s">
        <v>161</v>
      </c>
      <c r="AB1" s="61" t="s">
        <v>162</v>
      </c>
    </row>
    <row r="2" spans="1:28" x14ac:dyDescent="0.25">
      <c r="A2" s="1">
        <f>'1.1 CONTO ECONOMICO ANTE'!G3</f>
        <v>0</v>
      </c>
      <c r="B2" s="1" t="str">
        <f>IF('1.1 CONTO ECONOMICO ANTE'!K5&gt;0,'1.1 CONTO ECONOMICO ANTE'!K5,"-")</f>
        <v>00190690263</v>
      </c>
      <c r="C2" s="1" t="str">
        <f>IF('1.1 CONTO ECONOMICO ANTE'!K3&gt;0,'1.1 CONTO ECONOMICO ANTE'!K3,"-")</f>
        <v>Cant. Conegliano e Vittorio V.to</v>
      </c>
      <c r="D2" s="4" t="e">
        <v>#REF!</v>
      </c>
      <c r="E2" s="1" t="str">
        <f>IF('1.1 CONTO ECONOMICO ANTE'!G12&gt;0,'1.1 CONTO ECONOMICO ANTE'!G12,"-")</f>
        <v>2013</v>
      </c>
      <c r="F2" s="1" t="str">
        <f>IF('1.1 CONTO ECONOMICO ANTE'!I12&gt;0,'1.1 CONTO ECONOMICO ANTE'!I12,"-")</f>
        <v>2014</v>
      </c>
      <c r="G2" s="1" t="str">
        <f>IF('1.1 CONTO ECONOMICO ANTE'!K12&gt;0,'1.1 CONTO ECONOMICO ANTE'!K12,"-")</f>
        <v>2015</v>
      </c>
      <c r="H2" s="62">
        <f>'1.1 CONTO ECONOMICO ANTE'!G24</f>
        <v>38056769</v>
      </c>
      <c r="I2" s="62">
        <f>'1.1 CONTO ECONOMICO ANTE'!I24</f>
        <v>35764411</v>
      </c>
      <c r="J2" s="62">
        <f>'1.1 CONTO ECONOMICO ANTE'!K24</f>
        <v>35980178</v>
      </c>
      <c r="K2" s="62">
        <f>'1.1 CONTO ECONOMICO ANTE'!G34</f>
        <v>1941995</v>
      </c>
      <c r="L2" s="62">
        <f>'1.1 CONTO ECONOMICO ANTE'!I34</f>
        <v>1984401</v>
      </c>
      <c r="M2" s="62">
        <f>'1.1 CONTO ECONOMICO ANTE'!K34</f>
        <v>2812069</v>
      </c>
      <c r="N2" s="62">
        <f>'1.1 CONTO ECONOMICO ANTE'!G38</f>
        <v>996287</v>
      </c>
      <c r="O2" s="62">
        <f>'1.1 CONTO ECONOMICO ANTE'!I38</f>
        <v>1004338</v>
      </c>
      <c r="P2" s="62">
        <f>'1.1 CONTO ECONOMICO ANTE'!K38</f>
        <v>1762488</v>
      </c>
      <c r="Q2" s="62">
        <f>'1.1 CONTO ECONOMICO ANTE'!G50</f>
        <v>28777</v>
      </c>
      <c r="R2" s="62">
        <f>'1.1 CONTO ECONOMICO ANTE'!I50</f>
        <v>39925</v>
      </c>
      <c r="S2" s="62">
        <f>'1.1 CONTO ECONOMICO ANTE'!K50</f>
        <v>185819</v>
      </c>
      <c r="T2" s="62">
        <f>'1.1 CONTO ECONOMICO ANTE'!G65</f>
        <v>17113</v>
      </c>
      <c r="U2" s="62">
        <f>'1.1 CONTO ECONOMICO ANTE'!I65</f>
        <v>8185</v>
      </c>
      <c r="V2" s="62">
        <f>'1.1 CONTO ECONOMICO ANTE'!K65</f>
        <v>20342</v>
      </c>
      <c r="W2" s="62">
        <f>'1.1 CONTO ECONOMICO ANTE'!G71</f>
        <v>17138</v>
      </c>
      <c r="X2" s="62">
        <f>'1.1 CONTO ECONOMICO ANTE'!I71</f>
        <v>18315</v>
      </c>
      <c r="Y2" s="62">
        <f>'1.1 CONTO ECONOMICO ANTE'!K71</f>
        <v>20392</v>
      </c>
      <c r="Z2" s="62">
        <f>'1.1 CONTO ECONOMICO ANTE'!G75</f>
        <v>0</v>
      </c>
      <c r="AA2" s="62">
        <f>'1.1 CONTO ECONOMICO ANTE'!I75</f>
        <v>0</v>
      </c>
      <c r="AB2" s="62">
        <f>'1.1 CONTO ECONOMICO ANTE'!K75</f>
        <v>0</v>
      </c>
    </row>
  </sheetData>
  <sheetProtection sheet="1" objects="1" scenarios="1"/>
  <phoneticPr fontId="7" type="noConversion"/>
  <pageMargins left="0.74791666666666701" right="0.74791666666666701" top="0.98402777777777795" bottom="0.98402777777777795" header="0.51180555555555496" footer="0.51180555555555496"/>
  <pageSetup paperSize="9" firstPageNumber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8"/>
  <sheetViews>
    <sheetView showGridLines="0" zoomScaleNormal="100" zoomScaleSheetLayoutView="100" workbookViewId="0">
      <selection activeCell="K25" sqref="K25"/>
    </sheetView>
  </sheetViews>
  <sheetFormatPr defaultColWidth="0" defaultRowHeight="13.2" x14ac:dyDescent="0.25"/>
  <cols>
    <col min="1" max="1" width="1.109375" style="6" customWidth="1"/>
    <col min="2" max="2" width="1.33203125" style="6" customWidth="1"/>
    <col min="3" max="3" width="5.6640625" style="1" customWidth="1"/>
    <col min="4" max="4" width="15.5546875" style="6" customWidth="1"/>
    <col min="5" max="5" width="27.33203125" style="6" customWidth="1"/>
    <col min="6" max="6" width="0.88671875" style="6" customWidth="1"/>
    <col min="7" max="7" width="24.6640625" style="6" customWidth="1"/>
    <col min="8" max="8" width="2.44140625" style="6" customWidth="1"/>
    <col min="9" max="9" width="25" style="6" customWidth="1"/>
    <col min="10" max="10" width="2" style="6" customWidth="1"/>
    <col min="11" max="11" width="24.109375" style="6" customWidth="1"/>
    <col min="12" max="12" width="3.6640625" style="6" customWidth="1"/>
    <col min="13" max="13" width="1.109375" style="6" customWidth="1"/>
    <col min="14" max="14" width="1.44140625" style="6" customWidth="1"/>
    <col min="15" max="16384" width="0" style="6" hidden="1"/>
  </cols>
  <sheetData>
    <row r="1" spans="2:20" ht="6" customHeight="1" x14ac:dyDescent="0.25"/>
    <row r="2" spans="2:20" s="7" customFormat="1" ht="9" customHeight="1" x14ac:dyDescent="0.25">
      <c r="B2" s="8"/>
      <c r="C2" s="9"/>
      <c r="D2" s="10"/>
      <c r="E2" s="10"/>
      <c r="F2" s="10"/>
      <c r="G2" s="10"/>
      <c r="H2" s="10"/>
      <c r="I2" s="8"/>
      <c r="J2" s="10"/>
      <c r="K2" s="10"/>
      <c r="L2" s="10"/>
      <c r="M2" s="11"/>
    </row>
    <row r="3" spans="2:20" s="7" customFormat="1" x14ac:dyDescent="0.25">
      <c r="B3" s="12"/>
      <c r="C3" s="13"/>
      <c r="D3" s="14" t="s">
        <v>14</v>
      </c>
      <c r="E3" s="15" t="s">
        <v>15</v>
      </c>
      <c r="F3" s="16"/>
      <c r="G3" s="17"/>
      <c r="H3" s="16"/>
      <c r="I3" s="18" t="s">
        <v>16</v>
      </c>
      <c r="J3" s="28"/>
      <c r="K3" s="128" t="str">
        <f>'1.1 CONTO ECONOMICO ANTE'!$K$3</f>
        <v>Cant. Conegliano e Vittorio V.to</v>
      </c>
      <c r="L3" s="128"/>
      <c r="M3" s="20"/>
      <c r="N3" s="16"/>
      <c r="O3" s="16"/>
      <c r="P3" s="16"/>
      <c r="Q3" s="16"/>
      <c r="R3" s="16"/>
      <c r="S3" s="16"/>
      <c r="T3" s="16"/>
    </row>
    <row r="4" spans="2:20" s="7" customFormat="1" x14ac:dyDescent="0.25">
      <c r="B4" s="12"/>
      <c r="C4" s="13"/>
      <c r="D4" s="14" t="s">
        <v>17</v>
      </c>
      <c r="E4" s="15" t="s">
        <v>18</v>
      </c>
      <c r="F4" s="16"/>
      <c r="G4" s="16"/>
      <c r="H4" s="16"/>
      <c r="I4" s="18"/>
      <c r="J4" s="28"/>
      <c r="K4" s="130" t="str">
        <f>IF('1.1 CONTO ECONOMICO ANTE'!K4:L4&lt;&gt;"",'1.1 CONTO ECONOMICO ANTE'!$K$4,"")</f>
        <v/>
      </c>
      <c r="L4" s="130"/>
      <c r="M4" s="20"/>
      <c r="N4" s="16"/>
      <c r="O4" s="16"/>
      <c r="P4" s="16"/>
      <c r="Q4" s="16"/>
      <c r="R4" s="16"/>
      <c r="S4" s="16"/>
      <c r="T4" s="16"/>
    </row>
    <row r="5" spans="2:20" s="7" customFormat="1" x14ac:dyDescent="0.25">
      <c r="B5" s="12"/>
      <c r="C5" s="13"/>
      <c r="D5" s="16"/>
      <c r="E5" s="15" t="s">
        <v>20</v>
      </c>
      <c r="F5" s="16"/>
      <c r="G5" s="16"/>
      <c r="I5" s="18" t="s">
        <v>21</v>
      </c>
      <c r="J5" s="28"/>
      <c r="K5" s="131" t="str">
        <f>'1.1 CONTO ECONOMICO ANTE'!$K$5</f>
        <v>00190690263</v>
      </c>
      <c r="L5" s="131"/>
      <c r="M5" s="20"/>
      <c r="N5" s="16"/>
      <c r="O5" s="16"/>
      <c r="P5" s="16"/>
      <c r="Q5" s="16"/>
      <c r="R5" s="16"/>
      <c r="S5" s="16"/>
      <c r="T5" s="16"/>
    </row>
    <row r="6" spans="2:20" s="7" customFormat="1" ht="4.5" customHeight="1" x14ac:dyDescent="0.25">
      <c r="B6" s="22"/>
      <c r="C6" s="23"/>
      <c r="D6" s="24"/>
      <c r="E6" s="50"/>
      <c r="F6" s="24"/>
      <c r="G6" s="24"/>
      <c r="H6" s="26"/>
      <c r="I6" s="29"/>
      <c r="J6" s="28"/>
      <c r="K6" s="16"/>
      <c r="L6" s="16"/>
      <c r="M6" s="20"/>
      <c r="N6" s="16"/>
      <c r="O6" s="16"/>
      <c r="P6" s="16"/>
      <c r="Q6" s="16"/>
      <c r="R6" s="16"/>
      <c r="S6" s="16"/>
      <c r="T6" s="16"/>
    </row>
    <row r="7" spans="2:20" s="7" customFormat="1" ht="3.75" customHeight="1" x14ac:dyDescent="0.25">
      <c r="B7" s="12"/>
      <c r="C7" s="13"/>
      <c r="D7" s="16"/>
      <c r="E7" s="28"/>
      <c r="F7" s="16"/>
      <c r="G7" s="16"/>
      <c r="H7" s="16"/>
      <c r="I7" s="29"/>
      <c r="J7" s="28"/>
      <c r="K7" s="16"/>
      <c r="L7" s="16"/>
      <c r="M7" s="20"/>
      <c r="N7" s="16"/>
      <c r="O7" s="16"/>
      <c r="P7" s="16"/>
      <c r="Q7" s="16"/>
      <c r="R7" s="16"/>
      <c r="S7" s="16"/>
      <c r="T7" s="16"/>
    </row>
    <row r="8" spans="2:20" s="7" customFormat="1" x14ac:dyDescent="0.25">
      <c r="B8" s="12"/>
      <c r="C8" s="28" t="s">
        <v>117</v>
      </c>
      <c r="D8" s="16"/>
      <c r="F8" s="16"/>
      <c r="G8" s="16"/>
      <c r="H8" s="16"/>
      <c r="I8" s="29"/>
      <c r="J8" s="28"/>
      <c r="K8" s="16"/>
      <c r="L8" s="16"/>
      <c r="M8" s="20"/>
      <c r="N8" s="16"/>
      <c r="O8" s="16"/>
      <c r="P8" s="16"/>
      <c r="Q8" s="16"/>
      <c r="R8" s="16"/>
      <c r="S8" s="16"/>
      <c r="T8" s="16"/>
    </row>
    <row r="9" spans="2:20" s="7" customFormat="1" ht="5.25" customHeight="1" x14ac:dyDescent="0.25">
      <c r="B9" s="22"/>
      <c r="C9" s="23"/>
      <c r="D9" s="24"/>
      <c r="E9" s="25"/>
      <c r="F9" s="24"/>
      <c r="G9" s="24"/>
      <c r="H9" s="24"/>
      <c r="I9" s="30"/>
      <c r="J9" s="25"/>
      <c r="K9" s="24"/>
      <c r="L9" s="24"/>
      <c r="M9" s="26"/>
      <c r="N9" s="16"/>
      <c r="O9" s="16"/>
      <c r="P9" s="16"/>
      <c r="Q9" s="16"/>
      <c r="R9" s="16"/>
      <c r="S9" s="16"/>
      <c r="T9" s="16"/>
    </row>
    <row r="10" spans="2:20" s="7" customFormat="1" ht="6.75" customHeight="1" x14ac:dyDescent="0.25">
      <c r="B10" s="12"/>
      <c r="C10" s="13"/>
      <c r="D10" s="16"/>
      <c r="E10" s="16"/>
      <c r="F10" s="16"/>
      <c r="G10" s="16"/>
      <c r="H10" s="16"/>
      <c r="I10" s="28"/>
      <c r="J10" s="28"/>
      <c r="K10" s="28"/>
      <c r="L10" s="16"/>
      <c r="M10" s="20"/>
      <c r="N10" s="16"/>
      <c r="O10" s="16"/>
      <c r="P10" s="16"/>
      <c r="Q10" s="16"/>
      <c r="R10" s="16"/>
      <c r="S10" s="16"/>
      <c r="T10" s="16"/>
    </row>
    <row r="11" spans="2:20" ht="13.5" customHeight="1" x14ac:dyDescent="0.25">
      <c r="B11" s="29"/>
      <c r="C11" s="31"/>
      <c r="D11" s="16"/>
      <c r="E11" s="16"/>
      <c r="F11" s="16"/>
      <c r="G11" s="17" t="s">
        <v>84</v>
      </c>
      <c r="H11" s="16"/>
      <c r="I11" s="17" t="s">
        <v>85</v>
      </c>
      <c r="J11" s="57"/>
      <c r="K11" s="17" t="s">
        <v>86</v>
      </c>
      <c r="L11" s="16"/>
      <c r="M11" s="20"/>
      <c r="O11" s="1" t="s">
        <v>23</v>
      </c>
      <c r="P11" s="1" t="s">
        <v>24</v>
      </c>
      <c r="Q11" s="1" t="s">
        <v>25</v>
      </c>
    </row>
    <row r="12" spans="2:20" x14ac:dyDescent="0.25">
      <c r="B12" s="29"/>
      <c r="C12" t="s">
        <v>163</v>
      </c>
      <c r="D12" s="28" t="s">
        <v>27</v>
      </c>
      <c r="E12" s="16"/>
      <c r="F12" s="33"/>
      <c r="G12" s="19" t="s">
        <v>465</v>
      </c>
      <c r="H12" s="33"/>
      <c r="I12" s="19" t="s">
        <v>466</v>
      </c>
      <c r="J12" s="33"/>
      <c r="K12" s="19" t="s">
        <v>476</v>
      </c>
      <c r="L12" s="16"/>
      <c r="M12" s="20"/>
      <c r="O12" s="6">
        <f>IF(G12&gt;0,1,0)</f>
        <v>1</v>
      </c>
      <c r="P12" s="6">
        <f>IF(I12&gt;0,1,0)</f>
        <v>1</v>
      </c>
      <c r="Q12" s="6">
        <f>IF(K12&gt;0,1,0)</f>
        <v>1</v>
      </c>
    </row>
    <row r="13" spans="2:20" ht="13.5" customHeight="1" x14ac:dyDescent="0.25">
      <c r="B13" s="29"/>
      <c r="C13"/>
      <c r="D13" s="16"/>
      <c r="E13" s="16"/>
      <c r="F13" s="16"/>
      <c r="G13" s="16"/>
      <c r="H13" s="16"/>
      <c r="I13" s="16"/>
      <c r="J13" s="16"/>
      <c r="K13" s="16"/>
      <c r="L13" s="16"/>
      <c r="M13" s="20"/>
    </row>
    <row r="14" spans="2:20" x14ac:dyDescent="0.25">
      <c r="B14" s="29"/>
      <c r="C14" t="s">
        <v>164</v>
      </c>
      <c r="D14" s="16" t="s">
        <v>120</v>
      </c>
      <c r="E14" s="16"/>
      <c r="F14" s="16"/>
      <c r="G14" s="34">
        <v>13500000</v>
      </c>
      <c r="H14" s="35"/>
      <c r="I14" s="34">
        <v>14300000</v>
      </c>
      <c r="J14" s="35"/>
      <c r="K14" s="34">
        <v>14500000</v>
      </c>
      <c r="L14" s="16"/>
      <c r="M14" s="20"/>
      <c r="O14" s="6">
        <f>SUM(O12,P12,Q12)</f>
        <v>3</v>
      </c>
    </row>
    <row r="15" spans="2:20" ht="7.5" customHeight="1" x14ac:dyDescent="0.25">
      <c r="B15" s="29"/>
      <c r="C15"/>
      <c r="D15" s="16"/>
      <c r="E15" s="16"/>
      <c r="F15" s="16"/>
      <c r="G15" s="35"/>
      <c r="H15" s="35"/>
      <c r="I15" s="35"/>
      <c r="J15" s="35"/>
      <c r="K15" s="35"/>
      <c r="L15" s="16"/>
      <c r="M15" s="20"/>
    </row>
    <row r="16" spans="2:20" x14ac:dyDescent="0.25">
      <c r="B16" s="29"/>
      <c r="C16" t="s">
        <v>165</v>
      </c>
      <c r="D16" s="16" t="s">
        <v>122</v>
      </c>
      <c r="E16" s="16"/>
      <c r="F16" s="16"/>
      <c r="G16" s="34">
        <v>14000000</v>
      </c>
      <c r="H16" s="35"/>
      <c r="I16" s="34">
        <v>14200000</v>
      </c>
      <c r="J16" s="35"/>
      <c r="K16" s="34">
        <v>15000000</v>
      </c>
      <c r="L16" s="16"/>
      <c r="M16" s="20"/>
    </row>
    <row r="17" spans="2:13" ht="6.75" customHeight="1" x14ac:dyDescent="0.25">
      <c r="B17" s="29"/>
      <c r="C17"/>
      <c r="D17" s="16"/>
      <c r="E17" s="16"/>
      <c r="F17" s="16"/>
      <c r="G17" s="35"/>
      <c r="H17" s="35"/>
      <c r="I17" s="35"/>
      <c r="J17" s="35"/>
      <c r="K17" s="35"/>
      <c r="L17" s="16"/>
      <c r="M17" s="20"/>
    </row>
    <row r="18" spans="2:13" x14ac:dyDescent="0.25">
      <c r="B18" s="29"/>
      <c r="C18" t="s">
        <v>166</v>
      </c>
      <c r="D18" s="16" t="s">
        <v>124</v>
      </c>
      <c r="E18" s="16"/>
      <c r="F18" s="16"/>
      <c r="G18" s="34">
        <v>7500</v>
      </c>
      <c r="H18" s="35"/>
      <c r="I18" s="34">
        <v>7500</v>
      </c>
      <c r="J18" s="35"/>
      <c r="K18" s="34">
        <v>7500</v>
      </c>
      <c r="L18" s="16"/>
      <c r="M18" s="20"/>
    </row>
    <row r="19" spans="2:13" ht="8.25" customHeight="1" x14ac:dyDescent="0.25">
      <c r="B19" s="29"/>
      <c r="C19"/>
      <c r="D19" s="16"/>
      <c r="E19" s="16"/>
      <c r="F19" s="16"/>
      <c r="G19" s="35"/>
      <c r="H19" s="35"/>
      <c r="I19" s="35"/>
      <c r="J19" s="35"/>
      <c r="K19" s="35"/>
      <c r="L19" s="16"/>
      <c r="M19" s="20"/>
    </row>
    <row r="20" spans="2:13" x14ac:dyDescent="0.25">
      <c r="B20" s="29"/>
      <c r="C20" t="s">
        <v>167</v>
      </c>
      <c r="D20" s="16" t="s">
        <v>126</v>
      </c>
      <c r="E20" s="28"/>
      <c r="F20" s="28"/>
      <c r="G20" s="34">
        <v>5000000</v>
      </c>
      <c r="H20" s="40"/>
      <c r="I20" s="34">
        <v>5050000</v>
      </c>
      <c r="J20" s="40"/>
      <c r="K20" s="34">
        <v>5000000</v>
      </c>
      <c r="L20" s="16"/>
      <c r="M20" s="20"/>
    </row>
    <row r="21" spans="2:13" ht="6.75" customHeight="1" x14ac:dyDescent="0.25">
      <c r="B21" s="29"/>
      <c r="C21"/>
      <c r="D21" s="16"/>
      <c r="E21" s="28"/>
      <c r="F21" s="28"/>
      <c r="G21" s="52"/>
      <c r="H21" s="40"/>
      <c r="I21" s="52"/>
      <c r="J21" s="40"/>
      <c r="K21" s="52"/>
      <c r="L21" s="16"/>
      <c r="M21" s="20"/>
    </row>
    <row r="22" spans="2:13" x14ac:dyDescent="0.25">
      <c r="B22" s="29"/>
      <c r="C22" t="s">
        <v>168</v>
      </c>
      <c r="D22" s="16" t="s">
        <v>128</v>
      </c>
      <c r="E22" s="28"/>
      <c r="F22" s="28"/>
      <c r="G22" s="34">
        <v>12500</v>
      </c>
      <c r="H22" s="40"/>
      <c r="I22" s="34">
        <v>12800</v>
      </c>
      <c r="J22" s="40"/>
      <c r="K22" s="34">
        <v>12800</v>
      </c>
      <c r="L22" s="16"/>
      <c r="M22" s="20"/>
    </row>
    <row r="23" spans="2:13" ht="9" customHeight="1" x14ac:dyDescent="0.25">
      <c r="B23" s="29"/>
      <c r="C23"/>
      <c r="D23" s="16"/>
      <c r="E23" s="28"/>
      <c r="F23" s="28"/>
      <c r="G23" s="52"/>
      <c r="H23" s="40"/>
      <c r="I23" s="52"/>
      <c r="J23" s="40"/>
      <c r="K23" s="52"/>
      <c r="L23" s="16"/>
      <c r="M23" s="20"/>
    </row>
    <row r="24" spans="2:13" x14ac:dyDescent="0.25">
      <c r="B24" s="29"/>
      <c r="C24" t="s">
        <v>169</v>
      </c>
      <c r="D24" s="16" t="s">
        <v>130</v>
      </c>
      <c r="E24" s="28"/>
      <c r="F24" s="28"/>
      <c r="G24" s="34">
        <v>1010000</v>
      </c>
      <c r="H24" s="40"/>
      <c r="I24" s="34">
        <v>560000</v>
      </c>
      <c r="J24" s="40"/>
      <c r="K24" s="34">
        <v>0</v>
      </c>
      <c r="L24" s="16"/>
      <c r="M24" s="20"/>
    </row>
    <row r="25" spans="2:13" ht="6" customHeight="1" x14ac:dyDescent="0.25">
      <c r="B25" s="29"/>
      <c r="C25"/>
      <c r="D25" s="16"/>
      <c r="E25" s="28"/>
      <c r="F25" s="28"/>
      <c r="G25" s="52"/>
      <c r="H25" s="40"/>
      <c r="I25" s="52"/>
      <c r="J25" s="40"/>
      <c r="K25" s="52"/>
      <c r="L25" s="16"/>
      <c r="M25" s="20"/>
    </row>
    <row r="26" spans="2:13" x14ac:dyDescent="0.25">
      <c r="B26" s="29"/>
      <c r="C26" t="s">
        <v>170</v>
      </c>
      <c r="D26" s="16" t="s">
        <v>132</v>
      </c>
      <c r="E26" s="28"/>
      <c r="F26" s="28"/>
      <c r="G26" s="34">
        <v>18000000</v>
      </c>
      <c r="H26" s="40"/>
      <c r="I26" s="34">
        <v>20500000</v>
      </c>
      <c r="J26" s="40"/>
      <c r="K26" s="34">
        <v>20000000</v>
      </c>
      <c r="L26" s="16"/>
      <c r="M26" s="20"/>
    </row>
    <row r="27" spans="2:13" ht="10.5" customHeight="1" x14ac:dyDescent="0.25">
      <c r="B27" s="29"/>
      <c r="C27"/>
      <c r="D27" s="16"/>
      <c r="E27" s="16"/>
      <c r="F27" s="16"/>
      <c r="G27" s="35"/>
      <c r="H27" s="35"/>
      <c r="I27" s="35"/>
      <c r="J27" s="35"/>
      <c r="K27" s="35"/>
      <c r="L27" s="16"/>
      <c r="M27" s="20"/>
    </row>
    <row r="28" spans="2:13" ht="12.75" customHeight="1" x14ac:dyDescent="0.25">
      <c r="B28" s="29"/>
      <c r="C28" t="s">
        <v>171</v>
      </c>
      <c r="D28" s="28" t="s">
        <v>134</v>
      </c>
      <c r="E28" s="16"/>
      <c r="F28" s="16"/>
      <c r="G28" s="58">
        <f>+G14+G16+G18+G20+G22+G24+G26</f>
        <v>51530000</v>
      </c>
      <c r="H28" s="35"/>
      <c r="I28" s="58">
        <f>+I14+I16+I18+I20+I22+I24+I26</f>
        <v>54630300</v>
      </c>
      <c r="J28" s="35"/>
      <c r="K28" s="58">
        <f>+K14+K16+K18+K20+K22+K24+K26</f>
        <v>54520300</v>
      </c>
      <c r="L28" s="16"/>
      <c r="M28" s="20"/>
    </row>
    <row r="29" spans="2:13" x14ac:dyDescent="0.25">
      <c r="B29" s="29"/>
      <c r="C29" s="31"/>
      <c r="D29" s="28"/>
      <c r="E29" s="16"/>
      <c r="F29" s="16"/>
      <c r="G29" s="59"/>
      <c r="H29" s="59"/>
      <c r="I29" s="59"/>
      <c r="J29" s="59"/>
      <c r="K29" s="59"/>
      <c r="L29" s="16"/>
      <c r="M29" s="20"/>
    </row>
    <row r="30" spans="2:13" x14ac:dyDescent="0.25">
      <c r="B30" s="29"/>
      <c r="C30" s="31"/>
      <c r="D30" s="28"/>
      <c r="E30" s="16"/>
      <c r="F30" s="16"/>
      <c r="G30" s="59"/>
      <c r="H30" s="59"/>
      <c r="I30" s="59"/>
      <c r="J30" s="59"/>
      <c r="K30" s="59"/>
      <c r="L30" s="16"/>
      <c r="M30" s="20"/>
    </row>
    <row r="31" spans="2:13" x14ac:dyDescent="0.25">
      <c r="B31" s="29"/>
      <c r="C31" s="31"/>
      <c r="D31" s="28"/>
      <c r="E31" s="16"/>
      <c r="F31" s="16"/>
      <c r="G31" s="59"/>
      <c r="H31" s="59"/>
      <c r="I31" s="59"/>
      <c r="J31" s="59"/>
      <c r="K31" s="59"/>
      <c r="L31" s="16"/>
      <c r="M31" s="20"/>
    </row>
    <row r="32" spans="2:13" x14ac:dyDescent="0.25">
      <c r="B32" s="29"/>
      <c r="C32" s="31" t="s">
        <v>83</v>
      </c>
      <c r="D32" s="28"/>
      <c r="E32" s="16"/>
      <c r="F32" s="16"/>
      <c r="G32" s="59"/>
      <c r="H32" s="59"/>
      <c r="I32" s="59"/>
      <c r="J32" s="59"/>
      <c r="K32" s="59"/>
      <c r="L32" s="16"/>
      <c r="M32" s="20"/>
    </row>
    <row r="33" spans="2:13" x14ac:dyDescent="0.25">
      <c r="B33" s="29"/>
      <c r="C33" s="31"/>
      <c r="D33" s="28"/>
      <c r="E33" s="16"/>
      <c r="F33" s="16"/>
      <c r="G33" s="59"/>
      <c r="H33" s="59"/>
      <c r="I33" s="59"/>
      <c r="J33" s="59"/>
      <c r="K33" s="59"/>
      <c r="L33" s="16"/>
      <c r="M33" s="20"/>
    </row>
    <row r="34" spans="2:13" x14ac:dyDescent="0.25">
      <c r="B34" s="29"/>
      <c r="C34" s="31"/>
      <c r="D34" s="28"/>
      <c r="E34" s="16"/>
      <c r="F34" s="16"/>
      <c r="G34" s="59"/>
      <c r="H34" s="59"/>
      <c r="I34" s="59"/>
      <c r="J34" s="59"/>
      <c r="K34" s="59"/>
      <c r="L34" s="16"/>
      <c r="M34" s="20"/>
    </row>
    <row r="35" spans="2:13" x14ac:dyDescent="0.25">
      <c r="B35" s="29"/>
      <c r="C35" s="31"/>
      <c r="D35" s="28"/>
      <c r="E35" s="16"/>
      <c r="F35" s="16"/>
      <c r="G35" s="59"/>
      <c r="H35" s="59"/>
      <c r="I35" s="59"/>
      <c r="J35" s="59"/>
      <c r="K35" s="59"/>
      <c r="L35" s="16"/>
      <c r="M35" s="20"/>
    </row>
    <row r="36" spans="2:13" x14ac:dyDescent="0.25">
      <c r="B36" s="29"/>
      <c r="C36" s="31"/>
      <c r="D36" s="28"/>
      <c r="E36" s="16"/>
      <c r="F36" s="16"/>
      <c r="G36" s="59"/>
      <c r="H36" s="59"/>
      <c r="I36" s="59"/>
      <c r="J36" s="59"/>
      <c r="K36" s="59"/>
      <c r="L36" s="16"/>
      <c r="M36" s="20"/>
    </row>
    <row r="37" spans="2:13" ht="14.25" customHeight="1" x14ac:dyDescent="0.25">
      <c r="B37" s="30"/>
      <c r="C37" s="53"/>
      <c r="D37" s="24"/>
      <c r="E37" s="24"/>
      <c r="F37" s="24"/>
      <c r="G37" s="60"/>
      <c r="H37" s="60"/>
      <c r="I37" s="60"/>
      <c r="J37" s="60"/>
      <c r="K37" s="60"/>
      <c r="L37" s="24"/>
      <c r="M37" s="26"/>
    </row>
    <row r="38" spans="2:13" ht="6" customHeight="1" x14ac:dyDescent="0.25"/>
  </sheetData>
  <sheetProtection password="DBD3" sheet="1" formatCells="0" formatColumns="0" formatRows="0" insertColumns="0" insertRows="0" insertHyperlinks="0" deleteColumns="0" deleteRows="0" sort="0" autoFilter="0" pivotTables="0"/>
  <mergeCells count="3">
    <mergeCell ref="K3:L3"/>
    <mergeCell ref="K4:L4"/>
    <mergeCell ref="K5:L5"/>
  </mergeCells>
  <phoneticPr fontId="7" type="noConversion"/>
  <printOptions horizontalCentered="1" verticalCentered="1"/>
  <pageMargins left="0.59055118110236227" right="0.6692913385826772" top="0.59055118110236227" bottom="0.39370078740157483" header="0.39370078740157483" footer="0.51181102362204722"/>
  <pageSetup paperSize="9" firstPageNumber="0" orientation="landscape" r:id="rId1"/>
  <headerFooter>
    <oddHeader>&amp;C&amp;A&amp;RAllegato B9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65536"/>
  <sheetViews>
    <sheetView showGridLines="0" zoomScaleNormal="100" zoomScaleSheetLayoutView="100" workbookViewId="0">
      <selection activeCell="IV17" sqref="IV16:IV17"/>
    </sheetView>
  </sheetViews>
  <sheetFormatPr defaultColWidth="0" defaultRowHeight="13.2" x14ac:dyDescent="0.25"/>
  <cols>
    <col min="1" max="1" width="1" style="6" customWidth="1"/>
    <col min="2" max="2" width="1.109375" style="6" customWidth="1"/>
    <col min="3" max="3" width="6.6640625" style="63" customWidth="1"/>
    <col min="4" max="4" width="21.88671875" style="6" customWidth="1"/>
    <col min="5" max="5" width="22.109375" style="6" customWidth="1"/>
    <col min="6" max="6" width="23.44140625" style="6" customWidth="1"/>
    <col min="7" max="7" width="1.88671875" style="6" customWidth="1"/>
    <col min="8" max="8" width="23.33203125" style="6" customWidth="1"/>
    <col min="9" max="9" width="1.5546875" style="6" customWidth="1"/>
    <col min="10" max="10" width="22.44140625" style="6" customWidth="1"/>
    <col min="11" max="11" width="9.109375" style="6" customWidth="1"/>
    <col min="12" max="12" width="1" style="6" customWidth="1"/>
    <col min="13" max="16384" width="0" style="6" hidden="1"/>
  </cols>
  <sheetData>
    <row r="1" spans="2:18" ht="6" customHeight="1" x14ac:dyDescent="0.25"/>
    <row r="2" spans="2:18" s="7" customFormat="1" ht="6" customHeight="1" x14ac:dyDescent="0.25">
      <c r="B2" s="8"/>
      <c r="C2" s="64"/>
      <c r="D2" s="9"/>
      <c r="E2" s="10"/>
      <c r="F2" s="10"/>
      <c r="G2" s="10"/>
      <c r="H2" s="8"/>
      <c r="I2" s="10"/>
      <c r="J2" s="10"/>
      <c r="K2" s="11"/>
    </row>
    <row r="3" spans="2:18" s="7" customFormat="1" ht="12.75" customHeight="1" x14ac:dyDescent="0.25">
      <c r="B3" s="12"/>
      <c r="C3" s="65"/>
      <c r="D3" s="14" t="s">
        <v>14</v>
      </c>
      <c r="E3" s="15" t="s">
        <v>15</v>
      </c>
      <c r="F3" s="27"/>
      <c r="G3" s="16"/>
      <c r="H3" s="18" t="s">
        <v>16</v>
      </c>
      <c r="I3" s="128" t="str">
        <f>'1.1 CONTO ECONOMICO ANTE'!$K$3</f>
        <v>Cant. Conegliano e Vittorio V.to</v>
      </c>
      <c r="J3" s="128"/>
      <c r="K3" s="20"/>
      <c r="L3" s="16"/>
      <c r="M3" s="16"/>
      <c r="N3" s="16"/>
      <c r="O3" s="16"/>
      <c r="P3" s="16"/>
      <c r="Q3" s="16"/>
      <c r="R3" s="16"/>
    </row>
    <row r="4" spans="2:18" s="7" customFormat="1" ht="12.75" customHeight="1" x14ac:dyDescent="0.25">
      <c r="B4" s="12"/>
      <c r="C4" s="65"/>
      <c r="D4" s="14" t="s">
        <v>17</v>
      </c>
      <c r="E4" s="15" t="s">
        <v>18</v>
      </c>
      <c r="G4" s="16"/>
      <c r="H4" s="18"/>
      <c r="I4" s="132">
        <f>IF('1.1 CONTO ECONOMICO ANTE'!I4:J4&lt;&gt;"",'1.1 CONTO ECONOMICO ANTE'!$K$4,"")</f>
        <v>0</v>
      </c>
      <c r="J4" s="132"/>
      <c r="K4" s="20"/>
      <c r="L4" s="16"/>
      <c r="M4" s="16"/>
      <c r="N4" s="16"/>
      <c r="O4" s="16"/>
      <c r="P4" s="16"/>
      <c r="Q4" s="16"/>
      <c r="R4" s="16"/>
    </row>
    <row r="5" spans="2:18" s="7" customFormat="1" ht="12.75" customHeight="1" x14ac:dyDescent="0.25">
      <c r="B5" s="12"/>
      <c r="C5" s="65"/>
      <c r="E5" s="15" t="s">
        <v>20</v>
      </c>
      <c r="G5" s="16"/>
      <c r="H5" s="18" t="s">
        <v>21</v>
      </c>
      <c r="I5" s="131" t="str">
        <f>'1.1 CONTO ECONOMICO ANTE'!$K$5</f>
        <v>00190690263</v>
      </c>
      <c r="J5" s="131"/>
      <c r="K5" s="20"/>
      <c r="L5" s="16"/>
      <c r="M5" s="16"/>
      <c r="N5" s="16"/>
      <c r="O5" s="16"/>
      <c r="P5" s="16"/>
      <c r="Q5" s="16"/>
      <c r="R5" s="16"/>
    </row>
    <row r="6" spans="2:18" s="7" customFormat="1" ht="12.75" customHeight="1" x14ac:dyDescent="0.25">
      <c r="B6" s="12"/>
      <c r="C6" s="65"/>
      <c r="D6" s="13"/>
      <c r="E6" s="28"/>
      <c r="G6" s="16"/>
      <c r="H6" s="29"/>
      <c r="I6" s="16"/>
      <c r="J6" s="66"/>
      <c r="K6" s="20"/>
      <c r="L6" s="16"/>
      <c r="M6" s="16"/>
      <c r="N6" s="16"/>
      <c r="O6" s="16"/>
      <c r="P6" s="16"/>
      <c r="Q6" s="16"/>
      <c r="R6" s="16"/>
    </row>
    <row r="7" spans="2:18" s="7" customFormat="1" ht="6.75" customHeight="1" x14ac:dyDescent="0.25">
      <c r="B7" s="22"/>
      <c r="C7" s="67"/>
      <c r="D7" s="23"/>
      <c r="E7" s="24"/>
      <c r="F7" s="25"/>
      <c r="G7" s="24"/>
      <c r="H7" s="30"/>
      <c r="I7" s="24"/>
      <c r="J7" s="24"/>
      <c r="K7" s="26"/>
      <c r="L7" s="16"/>
      <c r="M7" s="16"/>
      <c r="N7" s="16"/>
      <c r="O7" s="16"/>
      <c r="P7" s="16"/>
      <c r="Q7" s="16"/>
      <c r="R7" s="16"/>
    </row>
    <row r="8" spans="2:18" ht="4.5" customHeight="1" x14ac:dyDescent="0.25">
      <c r="B8" s="29"/>
      <c r="C8" s="68"/>
      <c r="K8" s="49"/>
    </row>
    <row r="9" spans="2:18" ht="12.75" customHeight="1" x14ac:dyDescent="0.25">
      <c r="B9" s="29"/>
      <c r="C9" s="68"/>
      <c r="K9" s="20"/>
    </row>
    <row r="10" spans="2:18" s="69" customFormat="1" ht="12.75" customHeight="1" x14ac:dyDescent="0.25">
      <c r="B10" s="70"/>
      <c r="C10" t="s">
        <v>172</v>
      </c>
      <c r="D10" s="28" t="s">
        <v>27</v>
      </c>
      <c r="F10" s="57">
        <v>-3</v>
      </c>
      <c r="G10" s="57"/>
      <c r="H10" s="57">
        <v>-2</v>
      </c>
      <c r="I10" s="57"/>
      <c r="J10" s="57">
        <v>-1</v>
      </c>
      <c r="K10" s="71"/>
    </row>
    <row r="11" spans="2:18" ht="9.75" customHeight="1" x14ac:dyDescent="0.25">
      <c r="B11" s="29"/>
      <c r="C11"/>
      <c r="D11" s="16"/>
      <c r="K11" s="20"/>
    </row>
    <row r="12" spans="2:18" ht="12.75" customHeight="1" x14ac:dyDescent="0.25">
      <c r="B12" s="29"/>
      <c r="C12" t="s">
        <v>173</v>
      </c>
      <c r="D12" s="16" t="s">
        <v>174</v>
      </c>
      <c r="F12" s="58">
        <f>+'2.1  STATO PATRIMONIALE ANTE'!G28</f>
        <v>46640490</v>
      </c>
      <c r="G12" s="35"/>
      <c r="H12" s="58">
        <f>+'2.1  STATO PATRIMONIALE ANTE'!I28</f>
        <v>45568675</v>
      </c>
      <c r="I12" s="35"/>
      <c r="J12" s="58">
        <f>+'2.1  STATO PATRIMONIALE ANTE'!K28</f>
        <v>52828946</v>
      </c>
      <c r="K12" s="20"/>
    </row>
    <row r="13" spans="2:18" ht="12.75" customHeight="1" x14ac:dyDescent="0.25">
      <c r="B13" s="29"/>
      <c r="C13"/>
      <c r="D13" s="16"/>
      <c r="F13" s="35"/>
      <c r="G13" s="35"/>
      <c r="H13" s="35"/>
      <c r="I13" s="35"/>
      <c r="J13" s="35"/>
      <c r="K13" s="20"/>
    </row>
    <row r="14" spans="2:18" ht="12.75" customHeight="1" x14ac:dyDescent="0.25">
      <c r="B14" s="29"/>
      <c r="C14" t="s">
        <v>175</v>
      </c>
      <c r="D14" s="16" t="s">
        <v>176</v>
      </c>
      <c r="F14" s="58">
        <f>+'1.1 CONTO ECONOMICO ANTE'!G50</f>
        <v>28777</v>
      </c>
      <c r="G14" s="35"/>
      <c r="H14" s="58">
        <f>+'1.1 CONTO ECONOMICO ANTE'!I50</f>
        <v>39925</v>
      </c>
      <c r="I14" s="35"/>
      <c r="J14" s="58">
        <f>+'1.1 CONTO ECONOMICO ANTE'!K50</f>
        <v>185819</v>
      </c>
      <c r="K14" s="20"/>
    </row>
    <row r="15" spans="2:18" ht="12.75" customHeight="1" x14ac:dyDescent="0.25">
      <c r="B15" s="29"/>
      <c r="C15"/>
      <c r="D15" s="16"/>
      <c r="K15" s="20"/>
    </row>
    <row r="16" spans="2:18" ht="12.75" customHeight="1" x14ac:dyDescent="0.25">
      <c r="B16" s="29"/>
      <c r="D16" s="16"/>
      <c r="K16" s="20"/>
    </row>
    <row r="17" spans="2:11" ht="12.75" customHeight="1" x14ac:dyDescent="0.25">
      <c r="B17" s="29"/>
      <c r="C17" t="s">
        <v>177</v>
      </c>
      <c r="D17" s="16" t="s">
        <v>178</v>
      </c>
      <c r="F17" s="72">
        <f>IF(F12=0,0,(+F14/F12))</f>
        <v>6.1699609073575341E-4</v>
      </c>
      <c r="H17" s="72">
        <f>IF(H12=0,0,(+H14/H12))</f>
        <v>8.7615011847502701E-4</v>
      </c>
      <c r="J17" s="72">
        <f>IF(J12=0,0,(+J14/J12))</f>
        <v>3.517370950387691E-3</v>
      </c>
      <c r="K17" s="20"/>
    </row>
    <row r="18" spans="2:11" ht="12.75" customHeight="1" x14ac:dyDescent="0.25">
      <c r="B18" s="29"/>
      <c r="C18"/>
      <c r="D18" s="16"/>
      <c r="F18" s="73"/>
      <c r="H18" s="73"/>
      <c r="J18" s="73"/>
      <c r="K18" s="20"/>
    </row>
    <row r="19" spans="2:11" ht="12.75" customHeight="1" x14ac:dyDescent="0.25">
      <c r="B19" s="29"/>
      <c r="D19" s="16"/>
      <c r="F19" s="73"/>
      <c r="H19" s="73"/>
      <c r="J19" s="73"/>
      <c r="K19" s="20"/>
    </row>
    <row r="20" spans="2:11" ht="12.75" customHeight="1" x14ac:dyDescent="0.25">
      <c r="B20" s="70"/>
      <c r="C20" t="s">
        <v>179</v>
      </c>
      <c r="D20" s="28" t="s">
        <v>27</v>
      </c>
      <c r="E20" s="69"/>
      <c r="F20" s="57" t="s">
        <v>84</v>
      </c>
      <c r="G20" s="57"/>
      <c r="H20" s="57" t="s">
        <v>85</v>
      </c>
      <c r="I20" s="57"/>
      <c r="J20" s="57" t="s">
        <v>86</v>
      </c>
      <c r="K20" s="71"/>
    </row>
    <row r="21" spans="2:11" ht="12.75" customHeight="1" x14ac:dyDescent="0.25">
      <c r="B21" s="29"/>
      <c r="C21"/>
      <c r="D21" s="16"/>
      <c r="K21" s="20"/>
    </row>
    <row r="22" spans="2:11" s="74" customFormat="1" ht="12.75" customHeight="1" x14ac:dyDescent="0.25">
      <c r="B22" s="29"/>
      <c r="C22" t="s">
        <v>180</v>
      </c>
      <c r="D22" s="16" t="s">
        <v>174</v>
      </c>
      <c r="E22" s="6"/>
      <c r="F22" s="58">
        <f>+'2.2  STATO PATRIMONIALE POST'!G28</f>
        <v>51530000</v>
      </c>
      <c r="G22" s="35"/>
      <c r="H22" s="58">
        <f>+'2.2  STATO PATRIMONIALE POST'!I28</f>
        <v>54630300</v>
      </c>
      <c r="I22" s="35"/>
      <c r="J22" s="58">
        <f>+'2.2  STATO PATRIMONIALE POST'!K28</f>
        <v>54520300</v>
      </c>
      <c r="K22" s="20"/>
    </row>
    <row r="23" spans="2:11" s="74" customFormat="1" ht="12.75" customHeight="1" x14ac:dyDescent="0.25">
      <c r="B23" s="29"/>
      <c r="C23"/>
      <c r="D23" s="16"/>
      <c r="E23" s="6"/>
      <c r="F23" s="35"/>
      <c r="G23" s="35"/>
      <c r="H23" s="35"/>
      <c r="I23" s="35"/>
      <c r="J23" s="35"/>
      <c r="K23" s="20"/>
    </row>
    <row r="24" spans="2:11" ht="12.75" customHeight="1" x14ac:dyDescent="0.25">
      <c r="B24" s="29"/>
      <c r="C24" t="s">
        <v>181</v>
      </c>
      <c r="D24" s="16" t="s">
        <v>176</v>
      </c>
      <c r="F24" s="58">
        <f>+'1.2 CONTO ECONOMICO POST'!G50</f>
        <v>87000</v>
      </c>
      <c r="G24" s="35"/>
      <c r="H24" s="58">
        <f>+'1.2 CONTO ECONOMICO POST'!I50</f>
        <v>90500</v>
      </c>
      <c r="I24" s="35"/>
      <c r="J24" s="58">
        <f>+'1.2 CONTO ECONOMICO POST'!K50</f>
        <v>140000</v>
      </c>
      <c r="K24" s="20"/>
    </row>
    <row r="25" spans="2:11" ht="12.75" customHeight="1" x14ac:dyDescent="0.25">
      <c r="B25" s="29"/>
      <c r="C25"/>
      <c r="D25" s="16"/>
      <c r="K25" s="20"/>
    </row>
    <row r="26" spans="2:11" ht="12.75" customHeight="1" x14ac:dyDescent="0.25">
      <c r="B26" s="29"/>
      <c r="D26" s="16"/>
      <c r="K26" s="20"/>
    </row>
    <row r="27" spans="2:11" ht="12.75" customHeight="1" x14ac:dyDescent="0.25">
      <c r="B27" s="29"/>
      <c r="C27" t="s">
        <v>182</v>
      </c>
      <c r="D27" s="16" t="s">
        <v>183</v>
      </c>
      <c r="F27" s="72">
        <f>IF(F22=0,0,(+F24/F22))</f>
        <v>1.6883368911313798E-3</v>
      </c>
      <c r="H27" s="72">
        <f>IF(H22=0,0,(+H24/H22))</f>
        <v>1.6565898411687286E-3</v>
      </c>
      <c r="J27" s="72">
        <f>IF(J22=0,0,(+J24/J22))</f>
        <v>2.567850873894678E-3</v>
      </c>
      <c r="K27" s="20"/>
    </row>
    <row r="28" spans="2:11" ht="12.75" customHeight="1" x14ac:dyDescent="0.25">
      <c r="B28" s="29"/>
      <c r="C28"/>
      <c r="D28" s="16"/>
      <c r="F28" s="73"/>
      <c r="H28" s="73"/>
      <c r="J28" s="73"/>
      <c r="K28" s="20"/>
    </row>
    <row r="29" spans="2:11" ht="12.75" customHeight="1" x14ac:dyDescent="0.25">
      <c r="B29" s="29"/>
      <c r="K29" s="20"/>
    </row>
    <row r="30" spans="2:11" ht="12.75" customHeight="1" x14ac:dyDescent="0.25">
      <c r="B30" s="75"/>
      <c r="C30" t="s">
        <v>184</v>
      </c>
      <c r="D30" s="74" t="s">
        <v>185</v>
      </c>
      <c r="F30" s="72">
        <f>(F17+H17+J17)/3</f>
        <v>1.6701723865328239E-3</v>
      </c>
      <c r="G30" s="74"/>
      <c r="H30" s="74"/>
      <c r="I30" s="74"/>
      <c r="K30" s="76"/>
    </row>
    <row r="31" spans="2:11" ht="12.75" customHeight="1" x14ac:dyDescent="0.25">
      <c r="B31" s="75"/>
      <c r="C31"/>
      <c r="D31" s="74"/>
      <c r="E31" s="73"/>
      <c r="F31" s="77"/>
      <c r="G31" s="74"/>
      <c r="H31" s="74"/>
      <c r="I31" s="74"/>
      <c r="K31" s="76"/>
    </row>
    <row r="32" spans="2:11" ht="12.75" customHeight="1" x14ac:dyDescent="0.25">
      <c r="B32" s="75"/>
      <c r="C32" t="s">
        <v>186</v>
      </c>
      <c r="D32" s="74" t="s">
        <v>187</v>
      </c>
      <c r="E32" s="73"/>
      <c r="F32" s="72">
        <f>(F27+H27+J27)/3</f>
        <v>1.9709258687315954E-3</v>
      </c>
      <c r="G32" s="74"/>
      <c r="H32" s="74"/>
      <c r="I32" s="74"/>
      <c r="K32" s="76"/>
    </row>
    <row r="33" spans="2:11" ht="13.5" customHeight="1" x14ac:dyDescent="0.25">
      <c r="B33" s="75"/>
      <c r="D33" s="74"/>
      <c r="E33" s="73"/>
      <c r="F33" s="73"/>
      <c r="G33" s="74"/>
      <c r="H33" s="74"/>
      <c r="I33" s="74"/>
      <c r="K33" s="76"/>
    </row>
    <row r="34" spans="2:11" ht="13.5" customHeight="1" x14ac:dyDescent="0.25">
      <c r="B34" s="75"/>
      <c r="C34" t="s">
        <v>188</v>
      </c>
      <c r="D34" s="74" t="s">
        <v>189</v>
      </c>
      <c r="E34" s="73"/>
      <c r="F34" s="78" t="str">
        <f>IF(F30&lt;F32,"OK")</f>
        <v>OK</v>
      </c>
      <c r="G34" s="74"/>
      <c r="H34" s="74"/>
      <c r="I34" s="74"/>
      <c r="K34" s="76"/>
    </row>
    <row r="35" spans="2:11" ht="12.75" customHeight="1" x14ac:dyDescent="0.25">
      <c r="B35" s="79"/>
      <c r="C35" s="80"/>
      <c r="D35" s="25"/>
      <c r="E35" s="25"/>
      <c r="F35" s="25"/>
      <c r="G35" s="25"/>
      <c r="H35" s="25"/>
      <c r="I35" s="25"/>
      <c r="J35" s="81"/>
      <c r="K35" s="82"/>
    </row>
    <row r="36" spans="2:11" ht="5.25" customHeight="1" x14ac:dyDescent="0.25">
      <c r="B36" s="44"/>
      <c r="C36" s="68"/>
      <c r="K36" s="44"/>
    </row>
    <row r="37" spans="2:11" ht="12.75" hidden="1" customHeight="1" x14ac:dyDescent="0.25">
      <c r="B37" s="29"/>
      <c r="C37" s="68"/>
      <c r="D37" s="28" t="s">
        <v>190</v>
      </c>
      <c r="F37" s="83">
        <f>+'1.1 CONTO ECONOMICO ANTE'!G34</f>
        <v>1941995</v>
      </c>
      <c r="H37" s="83">
        <f>+'1.1 CONTO ECONOMICO ANTE'!I34</f>
        <v>1984401</v>
      </c>
      <c r="J37" s="83">
        <f>+'1.1 CONTO ECONOMICO ANTE'!K34</f>
        <v>2812069</v>
      </c>
      <c r="K37" s="20"/>
    </row>
    <row r="38" spans="2:11" ht="12.75" hidden="1" customHeight="1" x14ac:dyDescent="0.25">
      <c r="B38" s="29"/>
      <c r="C38" s="68"/>
      <c r="D38" s="28"/>
      <c r="F38" s="59"/>
      <c r="H38" s="59"/>
      <c r="J38" s="59"/>
      <c r="K38" s="20"/>
    </row>
    <row r="39" spans="2:11" ht="12.75" hidden="1" customHeight="1" x14ac:dyDescent="0.25">
      <c r="B39" s="30"/>
      <c r="C39" s="80"/>
      <c r="D39" s="25"/>
      <c r="E39" s="24"/>
      <c r="F39" s="60"/>
      <c r="G39" s="24"/>
      <c r="H39" s="60"/>
      <c r="I39" s="24"/>
      <c r="J39" s="60"/>
      <c r="K39" s="26"/>
    </row>
    <row r="40" spans="2:11" ht="12.75" hidden="1" customHeight="1" x14ac:dyDescent="0.25">
      <c r="B40" s="29"/>
      <c r="C40" s="68"/>
      <c r="K40" s="20"/>
    </row>
    <row r="41" spans="2:11" ht="12.75" hidden="1" customHeight="1" x14ac:dyDescent="0.25">
      <c r="B41" s="29"/>
      <c r="C41" s="68" t="s">
        <v>191</v>
      </c>
      <c r="D41" s="84" t="s">
        <v>192</v>
      </c>
      <c r="E41" s="69"/>
      <c r="F41" s="85">
        <f>'2.1  STATO PATRIMONIALE ANTE'!O14</f>
        <v>3</v>
      </c>
      <c r="K41" s="20"/>
    </row>
    <row r="42" spans="2:11" ht="12.75" hidden="1" customHeight="1" x14ac:dyDescent="0.25">
      <c r="B42" s="29"/>
      <c r="C42" s="68"/>
      <c r="K42" s="20"/>
    </row>
    <row r="43" spans="2:11" ht="12.75" hidden="1" customHeight="1" x14ac:dyDescent="0.25">
      <c r="B43" s="30"/>
      <c r="C43" s="80"/>
      <c r="D43" s="24"/>
      <c r="E43" s="24"/>
      <c r="F43" s="24"/>
      <c r="G43" s="24"/>
      <c r="H43" s="24"/>
      <c r="I43" s="24"/>
      <c r="J43" s="24"/>
      <c r="K43" s="26"/>
    </row>
    <row r="44" spans="2:11" ht="6" customHeight="1" x14ac:dyDescent="0.25"/>
    <row r="65536" ht="12.75" hidden="1" customHeight="1" x14ac:dyDescent="0.25"/>
  </sheetData>
  <sheetProtection password="DBD3" sheet="1" formatCells="0" formatColumns="0" formatRows="0" insertColumns="0" insertRows="0" insertHyperlinks="0" deleteColumns="0" deleteRows="0" sort="0" autoFilter="0" pivotTables="0"/>
  <mergeCells count="3">
    <mergeCell ref="I3:J3"/>
    <mergeCell ref="I4:J4"/>
    <mergeCell ref="I5:J5"/>
  </mergeCells>
  <phoneticPr fontId="7" type="noConversion"/>
  <printOptions horizontalCentered="1" verticalCentered="1"/>
  <pageMargins left="0.59055118110236227" right="0.59055118110236227" top="0.59055118110236227" bottom="0.39370078740157483" header="0.39370078740157483" footer="0.51181102362204722"/>
  <pageSetup paperSize="9" firstPageNumber="0" orientation="landscape" r:id="rId1"/>
  <headerFooter>
    <oddHeader>&amp;C&amp;A&amp;RAllegato B9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65536"/>
  <sheetViews>
    <sheetView showGridLines="0" zoomScaleNormal="100" zoomScaleSheetLayoutView="100" workbookViewId="0">
      <selection activeCell="F12" sqref="F12"/>
    </sheetView>
  </sheetViews>
  <sheetFormatPr defaultColWidth="0" defaultRowHeight="13.2" x14ac:dyDescent="0.25"/>
  <cols>
    <col min="1" max="1" width="1" style="6" customWidth="1"/>
    <col min="2" max="2" width="1.109375" style="6" customWidth="1"/>
    <col min="3" max="3" width="5.109375" style="63" customWidth="1"/>
    <col min="4" max="4" width="14.6640625" style="6" customWidth="1"/>
    <col min="5" max="5" width="22.109375" style="6" customWidth="1"/>
    <col min="6" max="6" width="23.44140625" style="6" customWidth="1"/>
    <col min="7" max="7" width="1.88671875" style="6" customWidth="1"/>
    <col min="8" max="8" width="23.33203125" style="6" customWidth="1"/>
    <col min="9" max="9" width="1.5546875" style="6" customWidth="1"/>
    <col min="10" max="10" width="22.44140625" style="6" customWidth="1"/>
    <col min="11" max="11" width="9.109375" style="6" customWidth="1"/>
    <col min="12" max="12" width="1" style="6" customWidth="1"/>
    <col min="13" max="16384" width="0" style="6" hidden="1"/>
  </cols>
  <sheetData>
    <row r="1" spans="2:18" ht="6" customHeight="1" x14ac:dyDescent="0.25"/>
    <row r="2" spans="2:18" s="7" customFormat="1" ht="6" customHeight="1" x14ac:dyDescent="0.25">
      <c r="B2" s="8"/>
      <c r="C2" s="64"/>
      <c r="D2" s="9"/>
      <c r="E2" s="10"/>
      <c r="F2" s="10"/>
      <c r="G2" s="10"/>
      <c r="H2" s="8"/>
      <c r="I2" s="10"/>
      <c r="J2" s="10"/>
      <c r="K2" s="11"/>
    </row>
    <row r="3" spans="2:18" s="7" customFormat="1" ht="12.75" customHeight="1" x14ac:dyDescent="0.25">
      <c r="B3" s="12"/>
      <c r="C3" s="65"/>
      <c r="D3" s="14" t="s">
        <v>14</v>
      </c>
      <c r="E3" s="15" t="s">
        <v>15</v>
      </c>
      <c r="F3" s="27"/>
      <c r="G3" s="16"/>
      <c r="H3" s="18" t="s">
        <v>16</v>
      </c>
      <c r="I3" s="128" t="str">
        <f>'1.1 CONTO ECONOMICO ANTE'!$K$3</f>
        <v>Cant. Conegliano e Vittorio V.to</v>
      </c>
      <c r="J3" s="128"/>
      <c r="K3" s="20"/>
      <c r="L3" s="16"/>
      <c r="M3" s="16"/>
      <c r="N3" s="16"/>
      <c r="O3" s="16"/>
      <c r="P3" s="16"/>
      <c r="Q3" s="16"/>
      <c r="R3" s="16"/>
    </row>
    <row r="4" spans="2:18" s="7" customFormat="1" ht="12.75" customHeight="1" x14ac:dyDescent="0.25">
      <c r="B4" s="12"/>
      <c r="C4" s="65"/>
      <c r="D4" s="14" t="s">
        <v>17</v>
      </c>
      <c r="E4" s="15" t="s">
        <v>18</v>
      </c>
      <c r="G4" s="16"/>
      <c r="H4" s="18"/>
      <c r="I4" s="133">
        <f>IF('1.1 CONTO ECONOMICO ANTE'!I4:J4&lt;&gt;"",'1.1 CONTO ECONOMICO ANTE'!$K$4,"")</f>
        <v>0</v>
      </c>
      <c r="J4" s="134"/>
      <c r="K4" s="20" t="str">
        <f>IF('1.1 CONTO ECONOMICO ANTE'!K4:L4&lt;&gt;"",'1.1 CONTO ECONOMICO ANTE'!$K$4,"")</f>
        <v/>
      </c>
      <c r="L4" s="16"/>
      <c r="M4" s="16"/>
      <c r="N4" s="16"/>
      <c r="O4" s="16"/>
      <c r="P4" s="16"/>
      <c r="Q4" s="16"/>
      <c r="R4" s="16"/>
    </row>
    <row r="5" spans="2:18" s="7" customFormat="1" ht="12.75" customHeight="1" x14ac:dyDescent="0.25">
      <c r="B5" s="12"/>
      <c r="C5" s="65"/>
      <c r="E5" s="15" t="s">
        <v>20</v>
      </c>
      <c r="G5" s="16"/>
      <c r="H5" s="18" t="s">
        <v>21</v>
      </c>
      <c r="I5" s="131" t="str">
        <f>'1.1 CONTO ECONOMICO ANTE'!$K$5</f>
        <v>00190690263</v>
      </c>
      <c r="J5" s="131"/>
      <c r="K5" s="20"/>
      <c r="L5" s="16"/>
      <c r="M5" s="16"/>
      <c r="N5" s="16"/>
      <c r="O5" s="16"/>
      <c r="P5" s="16"/>
      <c r="Q5" s="16"/>
      <c r="R5" s="16"/>
    </row>
    <row r="6" spans="2:18" s="7" customFormat="1" ht="12.75" customHeight="1" x14ac:dyDescent="0.25">
      <c r="B6" s="12"/>
      <c r="C6" s="65"/>
      <c r="D6" s="13"/>
      <c r="E6" s="28"/>
      <c r="G6" s="16"/>
      <c r="H6" s="29"/>
      <c r="I6" s="16"/>
      <c r="J6" s="66"/>
      <c r="K6" s="20"/>
      <c r="L6" s="16"/>
      <c r="M6" s="16"/>
      <c r="N6" s="16"/>
      <c r="O6" s="16"/>
      <c r="P6" s="16"/>
      <c r="Q6" s="16"/>
      <c r="R6" s="16"/>
    </row>
    <row r="7" spans="2:18" s="7" customFormat="1" ht="6.75" customHeight="1" x14ac:dyDescent="0.25">
      <c r="B7" s="22"/>
      <c r="C7" s="67"/>
      <c r="D7" s="23"/>
      <c r="E7" s="24"/>
      <c r="F7" s="25"/>
      <c r="G7" s="24"/>
      <c r="H7" s="30"/>
      <c r="I7" s="24"/>
      <c r="J7" s="24"/>
      <c r="K7" s="26"/>
      <c r="L7" s="16"/>
      <c r="M7" s="16"/>
      <c r="N7" s="16"/>
      <c r="O7" s="16"/>
      <c r="P7" s="16"/>
      <c r="Q7" s="16"/>
      <c r="R7" s="16"/>
    </row>
    <row r="8" spans="2:18" ht="4.5" customHeight="1" x14ac:dyDescent="0.25">
      <c r="B8" s="29"/>
      <c r="C8" s="68"/>
      <c r="K8" s="49"/>
    </row>
    <row r="9" spans="2:18" ht="12.75" customHeight="1" x14ac:dyDescent="0.25">
      <c r="B9" s="29"/>
      <c r="C9" s="68"/>
      <c r="K9" s="20"/>
    </row>
    <row r="10" spans="2:18" s="69" customFormat="1" ht="12.75" customHeight="1" x14ac:dyDescent="0.25">
      <c r="B10" s="70"/>
      <c r="C10" t="s">
        <v>193</v>
      </c>
      <c r="D10" s="28" t="s">
        <v>27</v>
      </c>
      <c r="F10" s="57">
        <v>-3</v>
      </c>
      <c r="G10" s="57"/>
      <c r="H10" s="57">
        <v>-2</v>
      </c>
      <c r="I10" s="57"/>
      <c r="J10" s="57">
        <v>-1</v>
      </c>
      <c r="K10" s="71"/>
    </row>
    <row r="11" spans="2:18" ht="9.75" customHeight="1" x14ac:dyDescent="0.25">
      <c r="B11" s="29"/>
      <c r="C11"/>
      <c r="D11" s="16"/>
      <c r="K11" s="20"/>
    </row>
    <row r="12" spans="2:18" ht="12.75" customHeight="1" x14ac:dyDescent="0.25">
      <c r="B12" s="29"/>
      <c r="C12" t="s">
        <v>194</v>
      </c>
      <c r="D12" s="16" t="str">
        <f>'1.1 CONTO ECONOMICO ANTE'!$D$34</f>
        <v>VALORE AGGIUNTO (ante)</v>
      </c>
      <c r="F12" s="58">
        <f>'1.1 CONTO ECONOMICO ANTE'!$G$34</f>
        <v>1941995</v>
      </c>
      <c r="G12" s="35"/>
      <c r="H12" s="58">
        <f>'1.1 CONTO ECONOMICO ANTE'!$I$34</f>
        <v>1984401</v>
      </c>
      <c r="I12" s="35"/>
      <c r="J12" s="58">
        <f>'1.1 CONTO ECONOMICO ANTE'!$K$34</f>
        <v>2812069</v>
      </c>
      <c r="K12" s="20"/>
    </row>
    <row r="13" spans="2:18" ht="12.75" customHeight="1" x14ac:dyDescent="0.25">
      <c r="B13" s="29"/>
      <c r="C13"/>
      <c r="D13" s="16"/>
      <c r="F13" s="86"/>
      <c r="G13" s="87"/>
      <c r="H13" s="86"/>
      <c r="I13" s="87"/>
      <c r="J13" s="86"/>
      <c r="K13" s="20"/>
    </row>
    <row r="14" spans="2:18" ht="12.75" customHeight="1" x14ac:dyDescent="0.25">
      <c r="B14" s="29"/>
      <c r="D14" s="16"/>
      <c r="F14" s="86"/>
      <c r="G14" s="87"/>
      <c r="H14" s="86"/>
      <c r="I14" s="87"/>
      <c r="J14" s="86"/>
      <c r="K14" s="20"/>
    </row>
    <row r="15" spans="2:18" ht="12.75" customHeight="1" x14ac:dyDescent="0.25">
      <c r="B15" s="70"/>
      <c r="C15" t="s">
        <v>195</v>
      </c>
      <c r="D15" s="28" t="s">
        <v>27</v>
      </c>
      <c r="E15" s="69"/>
      <c r="F15" s="88" t="s">
        <v>84</v>
      </c>
      <c r="G15" s="88"/>
      <c r="H15" s="88" t="s">
        <v>85</v>
      </c>
      <c r="I15" s="88"/>
      <c r="J15" s="88" t="s">
        <v>86</v>
      </c>
      <c r="K15" s="71"/>
    </row>
    <row r="16" spans="2:18" ht="12.75" customHeight="1" x14ac:dyDescent="0.25">
      <c r="B16" s="29"/>
      <c r="C16"/>
      <c r="D16" s="16"/>
      <c r="F16" s="87"/>
      <c r="G16" s="87"/>
      <c r="H16" s="87"/>
      <c r="I16" s="87"/>
      <c r="J16" s="87"/>
      <c r="K16" s="20"/>
    </row>
    <row r="17" spans="2:11" ht="12.75" customHeight="1" x14ac:dyDescent="0.25">
      <c r="B17" s="29"/>
      <c r="C17" t="s">
        <v>196</v>
      </c>
      <c r="D17" s="16" t="str">
        <f>'1.2 CONTO ECONOMICO POST'!$D$34</f>
        <v>VALORE AGGIUNTO (post)</v>
      </c>
      <c r="F17" s="58">
        <f>'1.2 CONTO ECONOMICO POST'!$G$34</f>
        <v>2760000</v>
      </c>
      <c r="G17" s="35"/>
      <c r="H17" s="58">
        <f>'1.2 CONTO ECONOMICO POST'!$I$34</f>
        <v>2890000</v>
      </c>
      <c r="I17" s="35"/>
      <c r="J17" s="58">
        <f>'1.2 CONTO ECONOMICO POST'!$K$34</f>
        <v>3190000</v>
      </c>
      <c r="K17" s="20"/>
    </row>
    <row r="18" spans="2:11" ht="12.75" customHeight="1" x14ac:dyDescent="0.25">
      <c r="B18" s="29"/>
      <c r="C18"/>
      <c r="D18" s="16"/>
      <c r="F18" s="86"/>
      <c r="G18" s="87"/>
      <c r="H18" s="86"/>
      <c r="I18" s="87"/>
      <c r="J18" s="86"/>
      <c r="K18" s="20"/>
    </row>
    <row r="19" spans="2:11" ht="12.75" customHeight="1" x14ac:dyDescent="0.25">
      <c r="B19" s="29"/>
      <c r="F19" s="87"/>
      <c r="G19" s="87"/>
      <c r="H19" s="87"/>
      <c r="I19" s="87"/>
      <c r="J19" s="87"/>
      <c r="K19" s="20"/>
    </row>
    <row r="20" spans="2:11" ht="12.75" customHeight="1" x14ac:dyDescent="0.25">
      <c r="B20" s="75"/>
      <c r="C20" t="s">
        <v>197</v>
      </c>
      <c r="D20" s="74" t="s">
        <v>198</v>
      </c>
      <c r="F20" s="89">
        <f>(F12+H12+J12)/3</f>
        <v>2246155</v>
      </c>
      <c r="G20" s="90"/>
      <c r="H20" s="90"/>
      <c r="I20" s="90"/>
      <c r="J20" s="87"/>
      <c r="K20" s="76"/>
    </row>
    <row r="21" spans="2:11" ht="12.75" customHeight="1" x14ac:dyDescent="0.25">
      <c r="B21" s="75"/>
      <c r="C21"/>
      <c r="D21" s="74"/>
      <c r="E21" s="73"/>
      <c r="F21" s="91"/>
      <c r="G21" s="90"/>
      <c r="H21" s="90"/>
      <c r="I21" s="90"/>
      <c r="J21" s="87"/>
      <c r="K21" s="76"/>
    </row>
    <row r="22" spans="2:11" ht="12.75" customHeight="1" x14ac:dyDescent="0.25">
      <c r="B22" s="75"/>
      <c r="C22" t="s">
        <v>199</v>
      </c>
      <c r="D22" s="74" t="s">
        <v>200</v>
      </c>
      <c r="E22" s="73"/>
      <c r="F22" s="89">
        <f>(F17+H17+J17)/3</f>
        <v>2946666.6666666665</v>
      </c>
      <c r="G22" s="90"/>
      <c r="H22" s="90"/>
      <c r="I22" s="90"/>
      <c r="J22" s="87"/>
      <c r="K22" s="76"/>
    </row>
    <row r="23" spans="2:11" ht="13.5" customHeight="1" x14ac:dyDescent="0.25">
      <c r="B23" s="75"/>
      <c r="D23" s="74"/>
      <c r="E23" s="73"/>
      <c r="F23" s="86"/>
      <c r="G23" s="90"/>
      <c r="H23" s="90"/>
      <c r="I23" s="90"/>
      <c r="J23" s="87"/>
      <c r="K23" s="76"/>
    </row>
    <row r="24" spans="2:11" ht="13.5" customHeight="1" x14ac:dyDescent="0.25">
      <c r="B24" s="75"/>
      <c r="C24" t="s">
        <v>201</v>
      </c>
      <c r="D24" s="74" t="s">
        <v>189</v>
      </c>
      <c r="E24" s="73"/>
      <c r="F24" s="92" t="str">
        <f>IF(F20&lt;F22,"OK")</f>
        <v>OK</v>
      </c>
      <c r="G24" s="90"/>
      <c r="H24" s="90"/>
      <c r="I24" s="90"/>
      <c r="J24" s="87"/>
      <c r="K24" s="76"/>
    </row>
    <row r="25" spans="2:11" ht="12.75" customHeight="1" x14ac:dyDescent="0.25">
      <c r="B25" s="79"/>
      <c r="C25" s="80"/>
      <c r="D25" s="25"/>
      <c r="E25" s="25"/>
      <c r="F25" s="25"/>
      <c r="G25" s="25"/>
      <c r="H25" s="25"/>
      <c r="I25" s="25"/>
      <c r="J25" s="81"/>
      <c r="K25" s="82"/>
    </row>
    <row r="26" spans="2:11" ht="5.25" customHeight="1" x14ac:dyDescent="0.25">
      <c r="B26" s="44"/>
      <c r="C26" s="68"/>
      <c r="K26" s="44"/>
    </row>
    <row r="27" spans="2:11" ht="12.75" hidden="1" customHeight="1" x14ac:dyDescent="0.25">
      <c r="B27" s="29"/>
      <c r="C27" s="68"/>
      <c r="D27" s="28" t="s">
        <v>190</v>
      </c>
      <c r="F27" s="83">
        <f>+'1.1 CONTO ECONOMICO ANTE'!G34</f>
        <v>1941995</v>
      </c>
      <c r="H27" s="83">
        <f>+'1.1 CONTO ECONOMICO ANTE'!I34</f>
        <v>1984401</v>
      </c>
      <c r="J27" s="83">
        <f>+'1.1 CONTO ECONOMICO ANTE'!K34</f>
        <v>2812069</v>
      </c>
      <c r="K27" s="20"/>
    </row>
    <row r="28" spans="2:11" ht="12.75" hidden="1" customHeight="1" x14ac:dyDescent="0.25">
      <c r="B28" s="29"/>
      <c r="C28" s="68"/>
      <c r="D28" s="28"/>
      <c r="F28" s="59"/>
      <c r="H28" s="59"/>
      <c r="J28" s="59"/>
      <c r="K28" s="20"/>
    </row>
    <row r="29" spans="2:11" ht="12.75" hidden="1" customHeight="1" x14ac:dyDescent="0.25">
      <c r="B29" s="30"/>
      <c r="C29" s="80"/>
      <c r="D29" s="25"/>
      <c r="E29" s="24"/>
      <c r="F29" s="60"/>
      <c r="G29" s="24"/>
      <c r="H29" s="60"/>
      <c r="I29" s="24"/>
      <c r="J29" s="60"/>
      <c r="K29" s="26"/>
    </row>
    <row r="30" spans="2:11" ht="12.75" hidden="1" customHeight="1" x14ac:dyDescent="0.25">
      <c r="B30" s="29"/>
      <c r="C30" s="68"/>
      <c r="K30" s="20"/>
    </row>
    <row r="31" spans="2:11" ht="12.75" hidden="1" customHeight="1" x14ac:dyDescent="0.25">
      <c r="B31" s="29"/>
      <c r="C31" s="68" t="s">
        <v>191</v>
      </c>
      <c r="D31" s="84" t="s">
        <v>192</v>
      </c>
      <c r="E31" s="69"/>
      <c r="F31" s="85">
        <f>'2.1  STATO PATRIMONIALE ANTE'!O14</f>
        <v>3</v>
      </c>
      <c r="K31" s="20"/>
    </row>
    <row r="32" spans="2:11" ht="12.75" hidden="1" customHeight="1" x14ac:dyDescent="0.25">
      <c r="B32" s="29"/>
      <c r="C32" s="68"/>
      <c r="K32" s="20"/>
    </row>
    <row r="33" spans="2:11" ht="12.75" hidden="1" customHeight="1" x14ac:dyDescent="0.25">
      <c r="B33" s="30"/>
      <c r="C33" s="80"/>
      <c r="D33" s="24"/>
      <c r="E33" s="24"/>
      <c r="F33" s="24"/>
      <c r="G33" s="24"/>
      <c r="H33" s="24"/>
      <c r="I33" s="24"/>
      <c r="J33" s="24"/>
      <c r="K33" s="26"/>
    </row>
    <row r="34" spans="2:11" ht="6" customHeight="1" x14ac:dyDescent="0.25"/>
    <row r="65536" ht="12.75" hidden="1" customHeight="1" x14ac:dyDescent="0.25"/>
  </sheetData>
  <sheetProtection password="DBD3" sheet="1" formatCells="0" formatColumns="0" formatRows="0" insertColumns="0" insertRows="0" insertHyperlinks="0" deleteColumns="0" deleteRows="0" sort="0" autoFilter="0" pivotTables="0"/>
  <mergeCells count="3">
    <mergeCell ref="I3:J3"/>
    <mergeCell ref="I4:J4"/>
    <mergeCell ref="I5:J5"/>
  </mergeCells>
  <phoneticPr fontId="7" type="noConversion"/>
  <printOptions horizontalCentered="1" verticalCentered="1"/>
  <pageMargins left="0.59055118110236227" right="0.59055118110236227" top="0.59055118110236227" bottom="0.39370078740157483" header="0.39370078740157483" footer="0.51181102362204722"/>
  <pageSetup paperSize="9" firstPageNumber="0" orientation="landscape" r:id="rId1"/>
  <headerFooter>
    <oddHeader>&amp;C&amp;A&amp;RAllegato B9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187610094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26</vt:i4>
      </vt:variant>
      <vt:variant>
        <vt:lpstr>Intervalli denominati</vt:lpstr>
      </vt:variant>
      <vt:variant>
        <vt:i4>5</vt:i4>
      </vt:variant>
    </vt:vector>
  </HeadingPairs>
  <TitlesOfParts>
    <vt:vector size="31" baseType="lpstr">
      <vt:lpstr>2-1_PROGETTI_OUT</vt:lpstr>
      <vt:lpstr>1.1 CONTO ECONOMICO ANTE</vt:lpstr>
      <vt:lpstr>1.2 CONTO ECONOMICO POST</vt:lpstr>
      <vt:lpstr>2.1  STATO PATRIMONIALE ANTE</vt:lpstr>
      <vt:lpstr>2-1_STATO_PATRIMONIALE_OUT</vt:lpstr>
      <vt:lpstr>3-2_CONTO_ECONOMICO_OUT</vt:lpstr>
      <vt:lpstr>2.2  STATO PATRIMONIALE POST</vt:lpstr>
      <vt:lpstr>PREREQUISITO_1_ROI</vt:lpstr>
      <vt:lpstr>PREREQUISITO_2_VALORE AGGIUNTO</vt:lpstr>
      <vt:lpstr>3 MATERIE PRIME</vt:lpstr>
      <vt:lpstr>4-2_MATERIE_PRIME_OUT</vt:lpstr>
      <vt:lpstr>3.1 RIEPILOGO MATERIE PRIME</vt:lpstr>
      <vt:lpstr>4 PRODOTTI FINITI</vt:lpstr>
      <vt:lpstr>5-1_PRODOTTI_OUT</vt:lpstr>
      <vt:lpstr>5-4_PREZZI_MATERIE_PRIME_OUT</vt:lpstr>
      <vt:lpstr>5 RIEPILOGO PRODOTTI FINITI</vt:lpstr>
      <vt:lpstr>6 PREVENTIVO_LAVORI</vt:lpstr>
      <vt:lpstr>6-4_PREVENTIVO_LAVORI_OUT</vt:lpstr>
      <vt:lpstr>6-5_COSTI_UNITARI_OUT</vt:lpstr>
      <vt:lpstr>7_PIANO_FINANZIARIO_OUT</vt:lpstr>
      <vt:lpstr>PREREQUISITO_2_ROI_OUT</vt:lpstr>
      <vt:lpstr>PREVENTIVO_LAVORI_APPROVATO</vt:lpstr>
      <vt:lpstr>PIANO_FINANZIARIO_APPROVATO</vt:lpstr>
      <vt:lpstr>DOCUMENTI_ALLEGATI</vt:lpstr>
      <vt:lpstr>RICEVIBILITA_DATI_ISTRUTTORIA</vt:lpstr>
      <vt:lpstr>PRIORITA_GRADUATORIA</vt:lpstr>
      <vt:lpstr>_A65553</vt:lpstr>
      <vt:lpstr>'1.2 CONTO ECONOMICO POST'!Area_stampa</vt:lpstr>
      <vt:lpstr>'3.1 RIEPILOGO MATERIE PRIME'!Area_stampa</vt:lpstr>
      <vt:lpstr>'5 RIEPILOGO PRODOTTI FINITI'!Area_stampa</vt:lpstr>
      <vt:lpstr>'6 PREVENTIVO_LAVORI'!Area_stampa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 123</dc:title>
  <dc:creator>Marco Toffano</dc:creator>
  <cp:lastModifiedBy>user</cp:lastModifiedBy>
  <cp:revision>2</cp:revision>
  <cp:lastPrinted>2016-01-21T10:54:19Z</cp:lastPrinted>
  <dcterms:created xsi:type="dcterms:W3CDTF">2000-10-26T07:53:50Z</dcterms:created>
  <dcterms:modified xsi:type="dcterms:W3CDTF">2016-02-18T09:56:34Z</dcterms:modified>
  <dc:language>it-IT</dc:language>
</cp:coreProperties>
</file>