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67" firstSheet="0" activeTab="1"/>
  </bookViews>
  <sheets>
    <sheet name="Foglio2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<sst xmlns="http://schemas.openxmlformats.org/spreadsheetml/2006/main" count="107" uniqueCount="84">
  <si>
    <t>VENDITE</t>
  </si>
  <si>
    <t>RIEPILOGO PER ALIQUOTA</t>
  </si>
  <si>
    <t>IMPONIBILE </t>
  </si>
  <si>
    <t>IVA</t>
  </si>
  <si>
    <t>ATT. AGRICOLA</t>
  </si>
  <si>
    <t>V.00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</si>
  <si>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</si>
  <si>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</si>
  <si>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</si>
  <si>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</si>
  <si>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</si>
  <si>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</si>
  <si>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</si>
  <si>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</si>
  <si>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</si>
  <si>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</si>
  <si>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</si>
  <si>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</si>
  <si>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</si>
  <si>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</si>
  <si>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</si>
  <si>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10% ALIQUOTA ORDIANRIA</t>
  </si>
  <si>
    <t>IVA 22% ALIQUOTA ORDIANRIA</t>
  </si>
  <si>
    <t>IVA 10% SOCI REGIME NORMALE</t>
  </si>
  <si>
    <t>INDETRAIBILE 60% ALIQ.22%</t>
  </si>
  <si>
    <t>INDETRAIBILE 100% AL.22%</t>
  </si>
  <si>
    <t>NON IMPONIBILE Art.15</t>
  </si>
  <si>
    <t>NON SOGGETTO IVA ART. 26/b</t>
  </si>
  <si>
    <t>ESCLUSO IVA ART.4 DPR 633/72</t>
  </si>
  <si>
    <t>FUORI CAMPO IVA</t>
  </si>
  <si>
    <t>IVA 22% SU OP. IN REVERSE CH.</t>
  </si>
  <si>
    <t>IVA 22% ACQ. MOSTI CONC.TI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</si>
  <si>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</si>
  <si>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</si>
  <si>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</si>
  <si>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</si>
  <si>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</si>
  <si>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</si>
  <si>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</si>
  <si>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</si>
  <si>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</si>
  <si>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LIQUIDAZIONE IVA MESE:</t>
  </si>
  <si>
    <t>IVA DOVUTA</t>
  </si>
  <si>
    <t>IMPONIBILI</t>
  </si>
  <si>
    <t>% D.</t>
  </si>
  <si>
    <t>    IVA DETR.</t>
  </si>
  <si>
    <t>Corrispettivi vend. Vini in Sede + nei Negozi</t>
  </si>
  <si>
    <t>Euro</t>
  </si>
  <si>
    <t>(Aliquote 22%)</t>
  </si>
  <si>
    <t>arrot.</t>
  </si>
  <si>
    <t>A) I.V.A.  DETRAIBILE SU CORRISPETTIVI</t>
  </si>
  <si>
    <t>            (Giroconto: cod. 49.01.03 a cod. 53.01.01)</t>
  </si>
  <si>
    <t>Vini sfusi e confezionati            (aliq. 22%)</t>
  </si>
  <si>
    <t>  N.A.   (aliq.22%)</t>
  </si>
  <si>
    <t>Vini sfusi e confezionati Fatt.immed. (aliq. 22%)</t>
  </si>
  <si>
    <t>Sottoprodotti: vinacce, fecce      (aliq.10%)   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</si>
  <si>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</si>
  <si>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</si>
  <si>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</si>
  <si>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</si>
  <si>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   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</si>
  <si>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</si>
  <si>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</si>
  <si>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</si>
  <si>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</si>
  <si>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  </t>
  </si>
  <si>
    <t>Sottoprodotti                          (N.I. art. 8)</t>
  </si>
  <si>
    <t>B) I.V.A. DETRAIBILE SU FATTURE VEND.</t>
  </si>
  <si>
    <t>           (Giroconto: cod. 49.01.01 a cod.53.01.01)</t>
  </si>
  <si>
    <t>TOTALE GENERALE I.V.A. DETRAIBILE (A+B)</t>
  </si>
  <si>
    <t>IVA +DEBITO/- CREDITO</t>
  </si>
  <si>
    <t>ATTIVITA' COMMERCIALE</t>
  </si>
  <si>
    <t>IVA VENDITE</t>
  </si>
  <si>
    <t>IVA ACQUISTI</t>
  </si>
  <si>
    <t>Liquidazione Iva mese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</si>
  <si>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</si>
  <si>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</si>
  <si>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</si>
  <si>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</si>
  <si>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</si>
  <si>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</si>
  <si>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detraibile (att. Agricola)</t>
  </si>
  <si>
    <t>Iva acquisti att. Commerciale</t>
  </si>
  <si>
    <t>Iva da versare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</si>
</sst>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0.00"/>
    <numFmt numFmtId="168" formatCode="#,##0.00"/>
    <numFmt numFmtId="169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7" activeCellId="0" sqref="G27"/>
    </sheetView>
  </sheetViews>
  <sheetFormatPr defaultRowHeight="15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5" hidden="false" customHeight="false" outlineLevel="0" collapsed="false">
      <c r="E1" s="0"/>
      <c r="F1" s="0"/>
    </row>
    <row r="2" customFormat="false" ht="15" hidden="false" customHeight="false" outlineLevel="0" collapsed="false">
      <c r="C2" s="2" t="s">
        <v>0</v>
      </c>
      <c r="D2" s="2"/>
      <c r="E2" s="2"/>
      <c r="F2" s="2"/>
    </row>
    <row r="3" customFormat="false" ht="15" hidden="false" customHeight="false" outlineLevel="0" collapsed="false">
      <c r="C3" s="0" t="s">
        <v>1</v>
      </c>
      <c r="E3" s="3" t="s">
        <v>2</v>
      </c>
      <c r="F3" s="3" t="s">
        <v>3</v>
      </c>
    </row>
    <row r="4" customFormat="false" ht="14.9" hidden="false" customHeight="true" outlineLevel="0" collapsed="false">
      <c r="A4" s="4" t="s">
        <v>4</v>
      </c>
      <c r="B4" s="5" t="s">
        <v>5</v>
      </c>
      <c r="C4" s="0" t="n">
        <v>22</v>
      </c>
      <c r="D4" s="0" t="s">
        <v>6</v>
      </c>
      <c r="E4" s="6"/>
      <c r="F4" s="6"/>
    </row>
    <row r="5" customFormat="false" ht="13.3" hidden="false" customHeight="false" outlineLevel="0" collapsed="false">
      <c r="A5" s="4"/>
      <c r="B5" s="5"/>
      <c r="C5" s="0" t="n">
        <v>242</v>
      </c>
      <c r="D5" s="0" t="s">
        <v>7</v>
      </c>
      <c r="E5" s="6"/>
      <c r="F5" s="6"/>
    </row>
    <row r="6" customFormat="false" ht="13.3" hidden="false" customHeight="false" outlineLevel="0" collapsed="false">
      <c r="A6" s="4"/>
      <c r="B6" s="5"/>
      <c r="C6" s="0" t="n">
        <v>410</v>
      </c>
      <c r="D6" s="0" t="s">
        <v>8</v>
      </c>
      <c r="E6" s="6"/>
      <c r="F6" s="6"/>
    </row>
    <row r="7" customFormat="false" ht="13.3" hidden="false" customHeight="false" outlineLevel="0" collapsed="false">
      <c r="A7" s="4"/>
      <c r="B7" s="5"/>
      <c r="C7" s="0" t="n">
        <v>442</v>
      </c>
      <c r="D7" s="0" t="s">
        <v>9</v>
      </c>
      <c r="E7" s="6" t="n">
        <v>193834</v>
      </c>
      <c r="F7" s="6" t="n">
        <v>42643.53</v>
      </c>
    </row>
    <row r="8" customFormat="false" ht="13.3" hidden="false" customHeight="false" outlineLevel="0" collapsed="false">
      <c r="A8" s="7"/>
      <c r="B8" s="5"/>
      <c r="C8" s="0" t="n">
        <v>81</v>
      </c>
      <c r="D8" s="0" t="s">
        <v>10</v>
      </c>
      <c r="E8" s="6" t="n">
        <v>2457.5</v>
      </c>
      <c r="F8" s="6"/>
    </row>
    <row r="9" customFormat="false" ht="13.3" hidden="false" customHeight="false" outlineLevel="0" collapsed="false">
      <c r="A9" s="7"/>
      <c r="B9" s="5"/>
      <c r="C9" s="0" t="n">
        <v>88</v>
      </c>
      <c r="D9" s="0" t="s">
        <v>11</v>
      </c>
      <c r="E9" s="6" t="n">
        <v>24552</v>
      </c>
      <c r="F9" s="6"/>
    </row>
    <row r="10" customFormat="false" ht="13.3" hidden="false" customHeight="false" outlineLevel="0" collapsed="false">
      <c r="A10" s="8" t="s">
        <v>12</v>
      </c>
      <c r="B10" s="9" t="s">
        <v>13</v>
      </c>
      <c r="C10" s="0" t="n">
        <v>542</v>
      </c>
      <c r="D10" s="0" t="s">
        <v>14</v>
      </c>
      <c r="E10" s="6" t="n">
        <v>2410.53</v>
      </c>
      <c r="F10" s="6" t="n">
        <v>530.3</v>
      </c>
    </row>
    <row r="11" customFormat="false" ht="15" hidden="false" customHeight="false" outlineLevel="0" collapsed="false">
      <c r="A11" s="8"/>
      <c r="B11" s="9" t="s">
        <v>15</v>
      </c>
      <c r="C11" s="0" t="n">
        <v>581</v>
      </c>
      <c r="D11" s="0" t="s">
        <v>10</v>
      </c>
      <c r="E11" s="6" t="n">
        <v>573.8</v>
      </c>
      <c r="F11" s="0"/>
    </row>
    <row r="12" customFormat="false" ht="15" hidden="false" customHeight="false" outlineLevel="0" collapsed="false">
      <c r="A12" s="0" t="s">
        <v>4</v>
      </c>
      <c r="B12" s="9" t="s">
        <v>16</v>
      </c>
      <c r="C12" s="10" t="s">
        <v>17</v>
      </c>
      <c r="D12" s="0" t="s">
        <v>18</v>
      </c>
      <c r="E12" s="6" t="n">
        <v>266.3</v>
      </c>
      <c r="F12" s="6" t="n">
        <v>58.59</v>
      </c>
    </row>
    <row r="13" customFormat="false" ht="13.3" hidden="false" customHeight="false" outlineLevel="0" collapsed="false">
      <c r="E13" s="6" t="n">
        <f aca="false">SUM(E4:E12)</f>
        <v>224094.13</v>
      </c>
      <c r="F13" s="6" t="n">
        <f aca="false">SUM(F4:F12)</f>
        <v>43232.42</v>
      </c>
    </row>
    <row r="14" customFormat="false" ht="15" hidden="false" customHeight="false" outlineLevel="0" collapsed="false">
      <c r="E14" s="0"/>
      <c r="F14" s="0"/>
    </row>
    <row r="15" customFormat="false" ht="15" hidden="false" customHeight="false" outlineLevel="0" collapsed="false">
      <c r="A15" s="2" t="s">
        <v>19</v>
      </c>
      <c r="B15" s="2"/>
      <c r="C15" s="2"/>
      <c r="D15" s="2"/>
      <c r="E15" s="2"/>
      <c r="F15" s="2"/>
    </row>
    <row r="16" customFormat="false" ht="15" hidden="false" customHeight="false" outlineLevel="0" collapsed="false">
      <c r="E16" s="0"/>
      <c r="F16" s="0"/>
    </row>
    <row r="17" customFormat="false" ht="13.3" hidden="false" customHeight="false" outlineLevel="0" collapsed="false">
      <c r="A17" s="2" t="s">
        <v>4</v>
      </c>
      <c r="B17" s="9" t="s">
        <v>20</v>
      </c>
      <c r="C17" s="0" t="n">
        <v>10</v>
      </c>
      <c r="D17" s="0" t="s">
        <v>21</v>
      </c>
      <c r="E17" s="6" t="n">
        <v>2176.68</v>
      </c>
      <c r="F17" s="6" t="n">
        <f aca="false">E17*0.1</f>
        <v>217.668</v>
      </c>
    </row>
    <row r="18" customFormat="false" ht="13.3" hidden="false" customHeight="false" outlineLevel="0" collapsed="false">
      <c r="A18" s="2"/>
      <c r="C18" s="0" t="n">
        <v>22</v>
      </c>
      <c r="D18" s="0" t="s">
        <v>22</v>
      </c>
      <c r="E18" s="6" t="n">
        <v>46559.64</v>
      </c>
      <c r="F18" s="6" t="n">
        <v>10243.16</v>
      </c>
    </row>
    <row r="19" customFormat="false" ht="13.3" hidden="false" customHeight="false" outlineLevel="0" collapsed="false">
      <c r="A19" s="2"/>
      <c r="C19" s="0" t="n">
        <v>30</v>
      </c>
      <c r="D19" s="0" t="s">
        <v>23</v>
      </c>
      <c r="E19" s="6" t="n">
        <v>10000</v>
      </c>
      <c r="F19" s="6" t="n">
        <f aca="false">E19*0.1</f>
        <v>1000</v>
      </c>
    </row>
    <row r="20" customFormat="false" ht="13.3" hidden="false" customHeight="false" outlineLevel="0" collapsed="false">
      <c r="A20" s="2"/>
      <c r="C20" s="0" t="n">
        <v>68</v>
      </c>
      <c r="D20" s="0" t="s">
        <v>24</v>
      </c>
      <c r="E20" s="6" t="n">
        <v>24.59</v>
      </c>
      <c r="F20" s="6" t="n">
        <f aca="false">E20*0.22</f>
        <v>5.4098</v>
      </c>
    </row>
    <row r="21" customFormat="false" ht="13.3" hidden="false" customHeight="false" outlineLevel="0" collapsed="false">
      <c r="A21" s="2"/>
      <c r="C21" s="0" t="n">
        <v>77</v>
      </c>
      <c r="D21" s="0" t="s">
        <v>25</v>
      </c>
      <c r="E21" s="6" t="n">
        <v>26.72</v>
      </c>
      <c r="F21" s="6" t="n">
        <v>5.88</v>
      </c>
    </row>
    <row r="22" customFormat="false" ht="13.3" hidden="false" customHeight="false" outlineLevel="0" collapsed="false">
      <c r="A22" s="2"/>
      <c r="C22" s="0" t="n">
        <v>85</v>
      </c>
      <c r="D22" s="0" t="s">
        <v>26</v>
      </c>
      <c r="E22" s="6" t="n">
        <v>260.9</v>
      </c>
      <c r="F22" s="0"/>
    </row>
    <row r="23" customFormat="false" ht="13.3" hidden="false" customHeight="false" outlineLevel="0" collapsed="false">
      <c r="A23" s="2"/>
      <c r="C23" s="0" t="n">
        <v>96</v>
      </c>
      <c r="D23" s="0" t="s">
        <v>27</v>
      </c>
      <c r="E23" s="6"/>
      <c r="F23" s="0"/>
    </row>
    <row r="24" customFormat="false" ht="13.3" hidden="false" customHeight="false" outlineLevel="0" collapsed="false">
      <c r="A24" s="2"/>
      <c r="C24" s="0" t="n">
        <v>97</v>
      </c>
      <c r="D24" s="0" t="s">
        <v>28</v>
      </c>
      <c r="E24" s="6"/>
      <c r="F24" s="0"/>
    </row>
    <row r="25" customFormat="false" ht="13.3" hidden="false" customHeight="false" outlineLevel="0" collapsed="false">
      <c r="A25" s="2"/>
      <c r="C25" s="0" t="n">
        <v>99</v>
      </c>
      <c r="D25" s="0" t="s">
        <v>29</v>
      </c>
      <c r="E25" s="6" t="n">
        <v>-33.2</v>
      </c>
      <c r="F25" s="0"/>
    </row>
    <row r="26" customFormat="false" ht="13.3" hidden="false" customHeight="false" outlineLevel="0" collapsed="false">
      <c r="A26" s="2"/>
      <c r="C26" s="0" t="n">
        <v>122</v>
      </c>
      <c r="D26" s="0" t="s">
        <v>30</v>
      </c>
      <c r="E26" s="6" t="n">
        <v>266.3</v>
      </c>
      <c r="F26" s="6" t="n">
        <f aca="false">E26*0.22</f>
        <v>58.586</v>
      </c>
    </row>
    <row r="27" customFormat="false" ht="13.3" hidden="false" customHeight="false" outlineLevel="0" collapsed="false">
      <c r="A27" s="2"/>
      <c r="C27" s="0" t="n">
        <v>322</v>
      </c>
      <c r="D27" s="0" t="s">
        <v>31</v>
      </c>
      <c r="E27" s="6"/>
      <c r="F27" s="6" t="n">
        <f aca="false">E27*0.22</f>
        <v>0</v>
      </c>
    </row>
    <row r="28" customFormat="false" ht="15" hidden="false" customHeight="false" outlineLevel="0" collapsed="false">
      <c r="A28" s="11" t="s">
        <v>12</v>
      </c>
      <c r="C28" s="0" t="n">
        <v>522</v>
      </c>
      <c r="D28" s="0" t="s">
        <v>32</v>
      </c>
      <c r="E28" s="6" t="n">
        <v>24906.25</v>
      </c>
      <c r="F28" s="6" t="n">
        <f aca="false">E28*0.22</f>
        <v>5479.375</v>
      </c>
    </row>
    <row r="29" customFormat="false" ht="13.3" hidden="false" customHeight="false" outlineLevel="0" collapsed="false">
      <c r="A29" s="11"/>
      <c r="E29" s="6" t="n">
        <f aca="false">SUM(E17:E28)</f>
        <v>84187.88</v>
      </c>
      <c r="F29" s="6" t="n">
        <f aca="false">SUM(F17:F28)</f>
        <v>17010.0788</v>
      </c>
    </row>
    <row r="30" customFormat="false" ht="15" hidden="false" customHeight="false" outlineLevel="0" collapsed="false">
      <c r="E30" s="0"/>
      <c r="F30" s="0"/>
    </row>
    <row r="31" customFormat="false" ht="15" hidden="false" customHeight="false" outlineLevel="0" collapsed="false">
      <c r="E31" s="0"/>
      <c r="F31" s="0"/>
    </row>
    <row r="32" customFormat="false" ht="15" hidden="false" customHeight="false" outlineLevel="0" collapsed="false">
      <c r="A32" s="2" t="s">
        <v>33</v>
      </c>
      <c r="B32" s="2"/>
      <c r="C32" s="2"/>
      <c r="D32" s="2"/>
      <c r="E32" s="2"/>
      <c r="F32" s="2"/>
    </row>
    <row r="33" customFormat="false" ht="15" hidden="false" customHeight="false" outlineLevel="0" collapsed="false">
      <c r="A33" s="9"/>
      <c r="B33" s="9"/>
      <c r="C33" s="9"/>
      <c r="D33" s="9"/>
      <c r="E33" s="3"/>
      <c r="F33" s="3"/>
    </row>
    <row r="34" customFormat="false" ht="15" hidden="false" customHeight="false" outlineLevel="0" collapsed="false">
      <c r="A34" s="0" t="s">
        <v>34</v>
      </c>
      <c r="C34" s="0" t="n">
        <v>442</v>
      </c>
      <c r="D34" s="0" t="s">
        <v>35</v>
      </c>
      <c r="E34" s="6" t="n">
        <v>82509.74</v>
      </c>
      <c r="F34" s="6" t="n">
        <v>18152</v>
      </c>
    </row>
    <row r="35" customFormat="false" ht="15" hidden="false" customHeight="false" outlineLevel="0" collapsed="false">
      <c r="A35" s="2" t="s">
        <v>36</v>
      </c>
      <c r="C35" s="0" t="n">
        <v>529</v>
      </c>
      <c r="D35" s="0" t="s">
        <v>37</v>
      </c>
      <c r="E35" s="6" t="n">
        <v>1279.52</v>
      </c>
      <c r="F35" s="6" t="n">
        <v>51.18</v>
      </c>
    </row>
    <row r="36" customFormat="false" ht="15" hidden="false" customHeight="false" outlineLevel="0" collapsed="false">
      <c r="A36" s="2"/>
      <c r="C36" s="0" t="n">
        <v>530</v>
      </c>
      <c r="D36" s="0" t="s">
        <v>38</v>
      </c>
      <c r="E36" s="6" t="n">
        <v>38.26</v>
      </c>
      <c r="F36" s="6" t="n">
        <v>3.84</v>
      </c>
    </row>
    <row r="37" customFormat="false" ht="15" hidden="false" customHeight="false" outlineLevel="0" collapsed="false">
      <c r="A37" s="2"/>
      <c r="C37" s="0" t="n">
        <v>542</v>
      </c>
      <c r="D37" s="0" t="s">
        <v>39</v>
      </c>
      <c r="E37" s="6" t="n">
        <v>20866.23</v>
      </c>
      <c r="F37" s="6" t="n">
        <v>4590.61</v>
      </c>
    </row>
    <row r="38" customFormat="false" ht="15" hidden="false" customHeight="false" outlineLevel="0" collapsed="false">
      <c r="E38" s="6" t="n">
        <f aca="false">SUM(E34:E37)</f>
        <v>104693.75</v>
      </c>
      <c r="F38" s="6" t="n">
        <f aca="false">SUM(F34:F37)</f>
        <v>22797.63</v>
      </c>
    </row>
  </sheetData>
  <mergeCells count="7">
    <mergeCell ref="C2:F2"/>
    <mergeCell ref="A4:A7"/>
    <mergeCell ref="A10:A11"/>
    <mergeCell ref="A15:F15"/>
    <mergeCell ref="A17:A27"/>
    <mergeCell ref="A32:F32"/>
    <mergeCell ref="A35:A3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75"/>
  <sheetViews>
    <sheetView windowProtection="false"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C60" activeCellId="0" sqref="C60"/>
    </sheetView>
  </sheetViews>
  <sheetFormatPr defaultRowHeight="15"/>
  <cols>
    <col collapsed="false" hidden="false" max="1" min="1" style="0" width="8.6734693877551"/>
    <col collapsed="false" hidden="false" max="2" min="2" style="0" width="30.4285714285714"/>
    <col collapsed="false" hidden="false" max="3" min="3" style="6" width="13.1377551020408"/>
    <col collapsed="false" hidden="false" max="4" min="4" style="0" width="10.719387755102"/>
    <col collapsed="false" hidden="false" max="5" min="5" style="0" width="8.6734693877551"/>
    <col collapsed="false" hidden="false" max="6" min="6" style="0" width="11.6989795918367"/>
    <col collapsed="false" hidden="false" max="1025" min="7" style="0" width="8.6734693877551"/>
  </cols>
  <sheetData>
    <row r="1" customFormat="false" ht="15" hidden="false" customHeight="false" outlineLevel="0" collapsed="false">
      <c r="C1" s="0"/>
    </row>
    <row r="2" customFormat="false" ht="15" hidden="false" customHeight="false" outlineLevel="0" collapsed="false">
      <c r="B2" s="0" t="s">
        <v>40</v>
      </c>
      <c r="C2" s="12"/>
    </row>
    <row r="3" customFormat="false" ht="13.3" hidden="false" customHeight="false" outlineLevel="0" collapsed="false">
      <c r="B3" s="0" t="str">
        <f aca="false">Foglio2!D8</f>
        <v>NON IMP. ART.41 DL331/93 INTRA</v>
      </c>
      <c r="C3" s="12" t="n">
        <f aca="false">Foglio2!E8</f>
        <v>2457.5</v>
      </c>
      <c r="D3" s="12"/>
      <c r="E3" s="12"/>
    </row>
    <row r="4" customFormat="false" ht="13.3" hidden="false" customHeight="false" outlineLevel="0" collapsed="false">
      <c r="B4" s="0" t="str">
        <f aca="false">Foglio2!D9</f>
        <v>NON IMP. ART.8 DPR 683/VINI</v>
      </c>
      <c r="C4" s="12" t="n">
        <f aca="false">Foglio2!E9</f>
        <v>24552</v>
      </c>
      <c r="D4" s="12"/>
    </row>
    <row r="5" customFormat="false" ht="15" hidden="false" customHeight="false" outlineLevel="0" collapsed="false">
      <c r="B5" s="0" t="n">
        <f aca="false">Foglio2!D12</f>
        <v>0</v>
      </c>
      <c r="C5" s="13" t="n">
        <f aca="false">Foglio2!E12</f>
        <v>266.3</v>
      </c>
    </row>
    <row r="6" customFormat="false" ht="13.3" hidden="false" customHeight="false" outlineLevel="0" collapsed="false">
      <c r="C6" s="13" t="n">
        <f aca="false">Foglio2!E6</f>
        <v>0</v>
      </c>
    </row>
    <row r="7" customFormat="false" ht="13.3" hidden="false" customHeight="false" outlineLevel="0" collapsed="false">
      <c r="B7" s="0" t="str">
        <f aca="false">Foglio2!D7</f>
        <v>IVA VENDITE 22% FORF. 12.3% ART 34</v>
      </c>
      <c r="C7" s="14" t="n">
        <f aca="false">Foglio2!E7+Foglio2!E34</f>
        <v>276343.74</v>
      </c>
    </row>
    <row r="8" customFormat="false" ht="15" hidden="false" customHeight="false" outlineLevel="0" collapsed="false">
      <c r="C8" s="13" t="n">
        <f aca="false">SUM(C3:C7)</f>
        <v>303619.54</v>
      </c>
    </row>
    <row r="9" customFormat="false" ht="15" hidden="false" customHeight="false" outlineLevel="0" collapsed="false">
      <c r="C9" s="12"/>
    </row>
    <row r="10" customFormat="false" ht="15" hidden="false" customHeight="false" outlineLevel="0" collapsed="false">
      <c r="C10" s="12"/>
    </row>
    <row r="17" customFormat="false" ht="15" hidden="false" customHeight="false" outlineLevel="0" collapsed="false">
      <c r="B17" s="0" t="s">
        <v>41</v>
      </c>
      <c r="C17" s="0"/>
    </row>
    <row r="19" customFormat="false" ht="15" hidden="false" customHeight="false" outlineLevel="0" collapsed="false">
      <c r="B19" s="0" t="s">
        <v>42</v>
      </c>
      <c r="C19" s="6" t="n">
        <f aca="false">Foglio2!F34</f>
        <v>18152</v>
      </c>
    </row>
    <row r="20" customFormat="false" ht="15" hidden="false" customHeight="false" outlineLevel="0" collapsed="false">
      <c r="C20" s="6" t="n">
        <f aca="false">Foglio2!F4+Foglio2!F5+Foglio2!F6+Foglio2!F7</f>
        <v>42643.53</v>
      </c>
    </row>
    <row r="21" customFormat="false" ht="13.3" hidden="false" customHeight="false" outlineLevel="0" collapsed="false">
      <c r="C21" s="15" t="n">
        <v>58.59</v>
      </c>
    </row>
    <row r="22" customFormat="false" ht="15" hidden="false" customHeight="false" outlineLevel="0" collapsed="false">
      <c r="C22" s="6" t="n">
        <f aca="false">SUM(C19:C21)</f>
        <v>60854.12</v>
      </c>
      <c r="D22" s="16"/>
    </row>
    <row r="24" customFormat="false" ht="15" hidden="false" customHeight="false" outlineLevel="0" collapsed="false">
      <c r="C24" s="0"/>
      <c r="F24" s="0" t="s">
        <v>43</v>
      </c>
      <c r="G24" s="0" t="s">
        <v>44</v>
      </c>
      <c r="H24" s="0" t="s">
        <v>45</v>
      </c>
    </row>
    <row r="25" customFormat="false" ht="15" hidden="false" customHeight="false" outlineLevel="0" collapsed="false">
      <c r="C25" s="0"/>
      <c r="F25" s="17"/>
      <c r="H25" s="17"/>
    </row>
    <row r="26" customFormat="false" ht="15" hidden="false" customHeight="false" outlineLevel="0" collapsed="false">
      <c r="B26" s="0" t="s">
        <v>46</v>
      </c>
      <c r="C26" s="0"/>
      <c r="E26" s="0" t="s">
        <v>47</v>
      </c>
      <c r="F26" s="18" t="n">
        <f aca="false">Foglio2!E34</f>
        <v>82509.74</v>
      </c>
      <c r="G26" s="17" t="n">
        <v>12.3</v>
      </c>
      <c r="H26" s="18" t="n">
        <f aca="false">F26*G26/100</f>
        <v>10148.69802</v>
      </c>
    </row>
    <row r="27" customFormat="false" ht="15" hidden="false" customHeight="false" outlineLevel="0" collapsed="false">
      <c r="B27" s="0" t="s">
        <v>48</v>
      </c>
      <c r="C27" s="0"/>
      <c r="F27" s="17"/>
      <c r="G27" s="0" t="s">
        <v>49</v>
      </c>
      <c r="H27" s="19" t="n">
        <v>0</v>
      </c>
    </row>
    <row r="28" customFormat="false" ht="15" hidden="false" customHeight="false" outlineLevel="0" collapsed="false">
      <c r="C28" s="0"/>
      <c r="D28" s="0" t="s">
        <v>50</v>
      </c>
      <c r="F28" s="17"/>
      <c r="G28" s="0" t="s">
        <v>47</v>
      </c>
      <c r="H28" s="20" t="n">
        <f aca="false">H26+H27</f>
        <v>10148.69802</v>
      </c>
    </row>
    <row r="29" customFormat="false" ht="15" hidden="false" customHeight="false" outlineLevel="0" collapsed="false">
      <c r="C29" s="0"/>
      <c r="D29" s="0" t="s">
        <v>51</v>
      </c>
      <c r="F29" s="17"/>
      <c r="H29" s="17"/>
    </row>
    <row r="30" customFormat="false" ht="15" hidden="false" customHeight="false" outlineLevel="0" collapsed="false">
      <c r="C30" s="0"/>
      <c r="F30" s="17"/>
      <c r="H30" s="17"/>
    </row>
    <row r="31" customFormat="false" ht="15" hidden="false" customHeight="false" outlineLevel="0" collapsed="false">
      <c r="B31" s="0" t="s">
        <v>52</v>
      </c>
      <c r="C31" s="0"/>
      <c r="E31" s="0" t="s">
        <v>47</v>
      </c>
      <c r="F31" s="18" t="n">
        <f aca="false">Foglio2!E7</f>
        <v>193834</v>
      </c>
      <c r="G31" s="17" t="n">
        <v>12.3</v>
      </c>
      <c r="H31" s="18" t="n">
        <f aca="false">ROUND(F31*G31/100,2)</f>
        <v>23841.58</v>
      </c>
    </row>
    <row r="32" customFormat="false" ht="15" hidden="false" customHeight="false" outlineLevel="0" collapsed="false">
      <c r="C32" s="0"/>
      <c r="D32" s="0" t="s">
        <v>53</v>
      </c>
      <c r="E32" s="0" t="s">
        <v>47</v>
      </c>
      <c r="F32" s="18" t="n">
        <v>0</v>
      </c>
      <c r="G32" s="17" t="n">
        <v>12.3</v>
      </c>
      <c r="H32" s="18" t="n">
        <f aca="false">ROUND(F32*G32/100,2)</f>
        <v>0</v>
      </c>
    </row>
    <row r="33" customFormat="false" ht="15" hidden="false" customHeight="false" outlineLevel="0" collapsed="false">
      <c r="B33" s="0" t="s">
        <v>54</v>
      </c>
      <c r="C33" s="0"/>
      <c r="E33" s="0" t="s">
        <v>47</v>
      </c>
      <c r="F33" s="18" t="n">
        <v>0</v>
      </c>
      <c r="G33" s="17" t="n">
        <v>12.3</v>
      </c>
      <c r="H33" s="18" t="n">
        <f aca="false">ROUND(F33*G33/100,2)</f>
        <v>0</v>
      </c>
    </row>
    <row r="34" customFormat="false" ht="15" hidden="false" customHeight="false" outlineLevel="0" collapsed="false">
      <c r="B34" s="0" t="s">
        <v>55</v>
      </c>
      <c r="C34" s="0"/>
      <c r="E34" s="0" t="s">
        <v>47</v>
      </c>
      <c r="F34" s="18" t="n">
        <f aca="false">Foglio2!E6</f>
        <v>0</v>
      </c>
      <c r="G34" s="17" t="n">
        <v>4</v>
      </c>
      <c r="H34" s="18" t="n">
        <f aca="false">ROUND(F34*G34/100,2)</f>
        <v>0</v>
      </c>
    </row>
    <row r="35" customFormat="false" ht="15" hidden="false" customHeight="false" outlineLevel="0" collapsed="false">
      <c r="C35" s="0"/>
      <c r="F35" s="18"/>
      <c r="G35" s="0" t="s">
        <v>49</v>
      </c>
      <c r="H35" s="18" t="n">
        <v>0</v>
      </c>
    </row>
    <row r="36" customFormat="false" ht="15" hidden="false" customHeight="false" outlineLevel="0" collapsed="false">
      <c r="B36" s="0" t="s">
        <v>56</v>
      </c>
      <c r="C36" s="0"/>
      <c r="E36" s="0" t="s">
        <v>47</v>
      </c>
      <c r="F36" s="18" t="n">
        <v>0</v>
      </c>
      <c r="G36" s="17" t="n">
        <v>4</v>
      </c>
      <c r="H36" s="18" t="n">
        <f aca="false">ROUND(F36*G36/100,2)</f>
        <v>0</v>
      </c>
    </row>
    <row r="37" customFormat="false" ht="15" hidden="false" customHeight="false" outlineLevel="0" collapsed="false">
      <c r="B37" s="0" t="s">
        <v>57</v>
      </c>
      <c r="C37" s="0"/>
      <c r="E37" s="0" t="s">
        <v>47</v>
      </c>
      <c r="F37" s="18" t="n">
        <v>0</v>
      </c>
      <c r="G37" s="17" t="n">
        <v>4</v>
      </c>
      <c r="H37" s="18" t="n">
        <f aca="false">ROUND(F37*G37/100,2)</f>
        <v>0</v>
      </c>
    </row>
    <row r="38" customFormat="false" ht="15" hidden="false" customHeight="false" outlineLevel="0" collapsed="false">
      <c r="B38" s="0" t="s">
        <v>58</v>
      </c>
      <c r="C38" s="0"/>
      <c r="E38" s="0" t="s">
        <v>47</v>
      </c>
      <c r="F38" s="18" t="n">
        <v>0</v>
      </c>
      <c r="G38" s="17" t="n">
        <v>12.3</v>
      </c>
      <c r="H38" s="18" t="n">
        <f aca="false">ROUND(F38*G38/100,2)</f>
        <v>0</v>
      </c>
    </row>
    <row r="39" customFormat="false" ht="15" hidden="false" customHeight="false" outlineLevel="0" collapsed="false">
      <c r="C39" s="0" t="s">
        <v>59</v>
      </c>
      <c r="E39" s="0" t="s">
        <v>47</v>
      </c>
      <c r="F39" s="18" t="n">
        <v>0</v>
      </c>
      <c r="G39" s="17" t="n">
        <v>12.3</v>
      </c>
      <c r="H39" s="18" t="n">
        <f aca="false">ROUND(F39*G39/100,2)</f>
        <v>0</v>
      </c>
    </row>
    <row r="40" customFormat="false" ht="15" hidden="false" customHeight="false" outlineLevel="0" collapsed="false">
      <c r="B40" s="0" t="s">
        <v>60</v>
      </c>
      <c r="C40" s="0"/>
      <c r="E40" s="0" t="s">
        <v>47</v>
      </c>
      <c r="F40" s="18" t="n">
        <v>0</v>
      </c>
      <c r="G40" s="17" t="n">
        <v>4</v>
      </c>
      <c r="H40" s="18" t="n">
        <f aca="false">ROUND(F40*G40/100,2)</f>
        <v>0</v>
      </c>
    </row>
    <row r="41" customFormat="false" ht="15" hidden="false" customHeight="false" outlineLevel="0" collapsed="false">
      <c r="B41" s="0" t="s">
        <v>61</v>
      </c>
      <c r="C41" s="0"/>
      <c r="F41" s="18"/>
      <c r="H41" s="18"/>
    </row>
    <row r="42" customFormat="false" ht="13.3" hidden="false" customHeight="false" outlineLevel="0" collapsed="false">
      <c r="B42" s="0" t="s">
        <v>62</v>
      </c>
      <c r="C42" s="0"/>
      <c r="D42" s="21"/>
      <c r="E42" s="0" t="s">
        <v>47</v>
      </c>
      <c r="F42" s="18" t="n">
        <f aca="false">Foglio2!E8</f>
        <v>2457.5</v>
      </c>
      <c r="G42" s="17" t="n">
        <v>12.3</v>
      </c>
      <c r="H42" s="18" t="n">
        <f aca="false">ROUND(F42*G42/100,2)</f>
        <v>302.27</v>
      </c>
    </row>
    <row r="43" customFormat="false" ht="15" hidden="false" customHeight="false" outlineLevel="0" collapsed="false">
      <c r="B43" s="0" t="s">
        <v>63</v>
      </c>
      <c r="C43" s="0"/>
      <c r="D43" s="21"/>
      <c r="E43" s="0" t="s">
        <v>47</v>
      </c>
      <c r="F43" s="18" t="n">
        <v>0</v>
      </c>
      <c r="G43" s="17" t="n">
        <v>12.3</v>
      </c>
      <c r="H43" s="18" t="n">
        <f aca="false">ROUND(F43*G43/100,2)</f>
        <v>0</v>
      </c>
    </row>
    <row r="44" customFormat="false" ht="15" hidden="false" customHeight="false" outlineLevel="0" collapsed="false">
      <c r="B44" s="0" t="s">
        <v>64</v>
      </c>
      <c r="C44" s="0"/>
      <c r="D44" s="21"/>
      <c r="F44" s="21"/>
      <c r="G44" s="21" t="s">
        <v>49</v>
      </c>
      <c r="H44" s="18" t="n">
        <v>0</v>
      </c>
    </row>
    <row r="45" customFormat="false" ht="15" hidden="false" customHeight="false" outlineLevel="0" collapsed="false">
      <c r="B45" s="0" t="s">
        <v>65</v>
      </c>
      <c r="C45" s="0"/>
      <c r="D45" s="21"/>
      <c r="E45" s="0" t="s">
        <v>47</v>
      </c>
      <c r="F45" s="18" t="n">
        <f aca="false">Foglio2!E9</f>
        <v>24552</v>
      </c>
      <c r="G45" s="17" t="n">
        <v>12.3</v>
      </c>
      <c r="H45" s="18" t="n">
        <f aca="false">ROUND(F45*G45/100,2)</f>
        <v>3019.9</v>
      </c>
    </row>
    <row r="46" customFormat="false" ht="15" hidden="false" customHeight="false" outlineLevel="0" collapsed="false">
      <c r="B46" s="0" t="s">
        <v>66</v>
      </c>
      <c r="C46" s="0"/>
      <c r="D46" s="21"/>
      <c r="E46" s="0" t="s">
        <v>47</v>
      </c>
      <c r="F46" s="18" t="n">
        <v>0</v>
      </c>
      <c r="G46" s="17" t="n">
        <v>4</v>
      </c>
      <c r="H46" s="18" t="n">
        <f aca="false">ROUND(F46*G46/100,2)</f>
        <v>0</v>
      </c>
    </row>
    <row r="47" customFormat="false" ht="15" hidden="false" customHeight="false" outlineLevel="0" collapsed="false">
      <c r="C47" s="0"/>
      <c r="G47" s="0" t="s">
        <v>49</v>
      </c>
      <c r="H47" s="22" t="n">
        <v>0</v>
      </c>
    </row>
    <row r="48" customFormat="false" ht="15" hidden="false" customHeight="false" outlineLevel="0" collapsed="false">
      <c r="C48" s="0"/>
      <c r="D48" s="0" t="s">
        <v>67</v>
      </c>
      <c r="G48" s="0" t="s">
        <v>47</v>
      </c>
      <c r="H48" s="20" t="n">
        <f aca="false">SUM(H31:H47)</f>
        <v>27163.75</v>
      </c>
    </row>
    <row r="49" customFormat="false" ht="15" hidden="false" customHeight="false" outlineLevel="0" collapsed="false">
      <c r="C49" s="0"/>
      <c r="D49" s="21" t="s">
        <v>68</v>
      </c>
    </row>
    <row r="50" customFormat="false" ht="15" hidden="false" customHeight="false" outlineLevel="0" collapsed="false">
      <c r="C50" s="0"/>
      <c r="D50" s="21"/>
      <c r="H50" s="22"/>
    </row>
    <row r="51" customFormat="false" ht="13.3" hidden="false" customHeight="false" outlineLevel="0" collapsed="false">
      <c r="C51" s="0"/>
      <c r="D51" s="21" t="s">
        <v>69</v>
      </c>
      <c r="H51" s="20" t="n">
        <f aca="false">H28+H48</f>
        <v>37312.44802</v>
      </c>
    </row>
    <row r="52" customFormat="false" ht="13.3" hidden="false" customHeight="false" outlineLevel="0" collapsed="false">
      <c r="C52" s="0"/>
      <c r="D52" s="21"/>
    </row>
    <row r="53" customFormat="false" ht="15" hidden="false" customHeight="false" outlineLevel="0" collapsed="false">
      <c r="C53" s="0"/>
    </row>
    <row r="54" customFormat="false" ht="13.3" hidden="false" customHeight="false" outlineLevel="0" collapsed="false">
      <c r="B54" s="0" t="s">
        <v>70</v>
      </c>
      <c r="C54" s="6" t="n">
        <f aca="false">C22-H51</f>
        <v>23541.67198</v>
      </c>
    </row>
    <row r="55" customFormat="false" ht="15" hidden="false" customHeight="false" outlineLevel="0" collapsed="false">
      <c r="C55" s="0"/>
    </row>
    <row r="57" customFormat="false" ht="15" hidden="false" customHeight="false" outlineLevel="0" collapsed="false">
      <c r="B57" s="23" t="s">
        <v>71</v>
      </c>
      <c r="C57" s="0"/>
    </row>
    <row r="58" customFormat="false" ht="13.3" hidden="false" customHeight="false" outlineLevel="0" collapsed="false">
      <c r="B58" s="0" t="s">
        <v>33</v>
      </c>
      <c r="C58" s="6" t="n">
        <f aca="false">Foglio2!F35+Foglio2!F36+Foglio2!F37</f>
        <v>4645.63</v>
      </c>
    </row>
    <row r="59" customFormat="false" ht="15" hidden="false" customHeight="false" outlineLevel="0" collapsed="false">
      <c r="B59" s="0" t="s">
        <v>72</v>
      </c>
      <c r="C59" s="6" t="n">
        <f aca="false">Foglio2!F10</f>
        <v>530.3</v>
      </c>
    </row>
    <row r="60" customFormat="false" ht="15" hidden="false" customHeight="false" outlineLevel="0" collapsed="false">
      <c r="B60" s="0" t="s">
        <v>73</v>
      </c>
      <c r="C60" s="15" t="n">
        <f aca="false">-Foglio2!F28</f>
        <v>-5479.375</v>
      </c>
    </row>
    <row r="61" customFormat="false" ht="15" hidden="false" customHeight="false" outlineLevel="0" collapsed="false">
      <c r="C61" s="6" t="n">
        <f aca="false">C54+C58+C59+C60</f>
        <v>23238.22698</v>
      </c>
    </row>
    <row r="65" customFormat="false" ht="15" hidden="false" customHeight="false" outlineLevel="0" collapsed="false">
      <c r="B65" s="0" t="s">
        <v>74</v>
      </c>
      <c r="C65" s="0"/>
    </row>
    <row r="67" customFormat="false" ht="15" hidden="false" customHeight="false" outlineLevel="0" collapsed="false">
      <c r="B67" s="0" t="s">
        <v>75</v>
      </c>
      <c r="C67" s="6" t="n">
        <f aca="false">Foglio2!F34+Foglio2!F6+Foglio2!F7</f>
        <v>60795.53</v>
      </c>
    </row>
    <row r="68" customFormat="false" ht="15" hidden="false" customHeight="false" outlineLevel="0" collapsed="false">
      <c r="B68" s="0" t="s">
        <v>76</v>
      </c>
      <c r="C68" s="6" t="n">
        <f aca="false">Foglio2!F35+Foglio2!F36+Foglio2!F37</f>
        <v>4645.63</v>
      </c>
    </row>
    <row r="69" customFormat="false" ht="15" hidden="false" customHeight="false" outlineLevel="0" collapsed="false">
      <c r="B69" s="0" t="s">
        <v>77</v>
      </c>
      <c r="C69" s="6" t="n">
        <f aca="false">Foglio2!F10</f>
        <v>530.3</v>
      </c>
    </row>
    <row r="70" customFormat="false" ht="13.3" hidden="false" customHeight="false" outlineLevel="0" collapsed="false">
      <c r="B70" s="0" t="s">
        <v>78</v>
      </c>
      <c r="C70" s="6" t="n">
        <f aca="false">Foglio2!F4+Foglio2!F5</f>
        <v>0</v>
      </c>
    </row>
    <row r="71" customFormat="false" ht="13.3" hidden="false" customHeight="false" outlineLevel="0" collapsed="false">
      <c r="B71" s="0" t="s">
        <v>79</v>
      </c>
      <c r="C71" s="15" t="n">
        <f aca="false">Foglio2!F12</f>
        <v>58.59</v>
      </c>
    </row>
    <row r="72" customFormat="false" ht="13.3" hidden="false" customHeight="false" outlineLevel="0" collapsed="false">
      <c r="B72" s="10" t="s">
        <v>80</v>
      </c>
      <c r="C72" s="6" t="n">
        <f aca="false">SUM(C67:C71)</f>
        <v>66030.05</v>
      </c>
    </row>
    <row r="73" customFormat="false" ht="15" hidden="false" customHeight="false" outlineLevel="0" collapsed="false">
      <c r="B73" s="0" t="s">
        <v>81</v>
      </c>
      <c r="C73" s="6" t="n">
        <f aca="false">H51</f>
        <v>37312.44802</v>
      </c>
    </row>
    <row r="74" customFormat="false" ht="15" hidden="false" customHeight="false" outlineLevel="0" collapsed="false">
      <c r="B74" s="0" t="s">
        <v>82</v>
      </c>
      <c r="C74" s="6" t="n">
        <f aca="false">Foglio2!F28</f>
        <v>5479.375</v>
      </c>
    </row>
    <row r="75" customFormat="false" ht="15" hidden="false" customHeight="false" outlineLevel="0" collapsed="false">
      <c r="B75" s="0" t="s">
        <v>83</v>
      </c>
      <c r="C75" s="6" t="n">
        <f aca="false">-C72+C73+C74</f>
        <v>-23238.22698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2015-10-12T12:49:24Z</cp:lastPrinted>
  <dcterms:modified xsi:type="dcterms:W3CDTF">2015-10-12T14:23:47Z</dcterms:modified>
  <cp:revision>0</cp:revision>
</cp:coreProperties>
</file>