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370" firstSheet="0" activeTab="0"/>
  </bookViews>
  <sheets>
    <sheet name="MARZO" sheetId="1" state="visible" r:id="rId2"/>
    <sheet name="Foglio3" sheetId="2" state="visible" r:id="rId3"/>
  </sheets>
  <calcPr iterateCount="100" refMode="A1" iterate="false" iterateDelta="0.0001"/>
</workbook>
</file>

<file path=xl/sharedStrings.xml><?xml version="1.0" encoding="utf-8"?>
<sst xmlns="http://schemas.openxmlformats.org/spreadsheetml/2006/main" count="145" uniqueCount="117">
  <si>
    <t>VENDITE</t>
  </si>
  <si>
    <t>RIEPILOGO PER ALIQUOTA</t>
  </si>
  <si>
    <t>IMPONIBILE</t>
  </si>
  <si>
    <t>IVA</t>
  </si>
  <si>
    <t>V.00</t>
  </si>
  <si>
    <t>IVA 12,3% CONF. VINO SOCIO R SP (DA NON USARE)</t>
  </si>
  <si>
    <t>I22</t>
  </si>
  <si>
    <t>IVA 22% SU ACQ. INTRA</t>
  </si>
  <si>
    <t>ATT. AGRICOLA</t>
  </si>
  <si>
    <t>IVA 22% ALIQUOTA ORDINARIA</t>
  </si>
  <si>
    <t>IVA 22% VENDITA CESPITI</t>
  </si>
  <si>
    <t>IVA VEND. 10% FORF. 4% ART 34</t>
  </si>
  <si>
    <t>IVA VEND. 12,3% FORF.12,3% A.34</t>
  </si>
  <si>
    <t>IVA VENDITE 22% FORF. 12.3% ART 34</t>
  </si>
  <si>
    <t>NON IMP. ART.41 DL331/93 INTRA</t>
  </si>
  <si>
    <t>NON IMP. ART.8 DPR 683/VINI</t>
  </si>
  <si>
    <t>VRC</t>
  </si>
  <si>
    <t>S.ADD.IVA</t>
  </si>
  <si>
    <t>ATT. COMM.</t>
  </si>
  <si>
    <t>V.01</t>
  </si>
  <si>
    <t>IVA 22% VENDITE ATT.COMM</t>
  </si>
  <si>
    <t>V.03</t>
  </si>
  <si>
    <t>V.04</t>
  </si>
  <si>
    <t>R22</t>
  </si>
  <si>
    <t>IVA 22% SU ACQU IN REVERSE CH.</t>
  </si>
  <si>
    <t>ACQUISTI</t>
  </si>
  <si>
    <t>A.00</t>
  </si>
  <si>
    <t>IVA 4% SOCI ESONERATI</t>
  </si>
  <si>
    <t>IVA 04% ALIQUOTA ORDINARIA</t>
  </si>
  <si>
    <t>IVA 10% ALIQUOTA ORDIANRIA</t>
  </si>
  <si>
    <t>IVA 22% ALIQUOTA ORDIANRIA</t>
  </si>
  <si>
    <t>IVA 10% SOCI REGIME NORMALE</t>
  </si>
  <si>
    <t>INDETRAIBILE 60% ALIQ.22%</t>
  </si>
  <si>
    <t>IVA 22% SU IMPORTAZIONI</t>
  </si>
  <si>
    <t>INDETRAIBILE 100% AL.22%</t>
  </si>
  <si>
    <t>ESENTE IVA SRT.10 COMMA 1</t>
  </si>
  <si>
    <t>NON IMPONIBILE Art.15</t>
  </si>
  <si>
    <t>NON ASSOGG. ART.1C100</t>
  </si>
  <si>
    <t>NON SOGGETTO IVA ART. 26/b</t>
  </si>
  <si>
    <t>ESCLUSO IVA ART.4 DPR 633/72</t>
  </si>
  <si>
    <t>OPERAZ. AI SENS ART.27</t>
  </si>
  <si>
    <t>FUORI CAMPO IVA</t>
  </si>
  <si>
    <t>IVA 22% SU OP. IN REVERSE CH.</t>
  </si>
  <si>
    <t>IVA 22% ACQUISTO CESPITI</t>
  </si>
  <si>
    <t>IVA 4% ACQUISTI ATT. COMM.LE</t>
  </si>
  <si>
    <t>IVA 22% ACQ. MOSTI CONC.TI</t>
  </si>
  <si>
    <t>A.01</t>
  </si>
  <si>
    <t>IVA 4% SOCI REGIME SPECIALE</t>
  </si>
  <si>
    <t>IVA 22% ACQUISTI ATT.COMM.LE</t>
  </si>
  <si>
    <t>CORRISPETTIVI</t>
  </si>
  <si>
    <t>ATT.AGRICOLA</t>
  </si>
  <si>
    <t>IVA VEND. 22% FORF.12,3% ART.34</t>
  </si>
  <si>
    <t>ATT. COMMERCIALE</t>
  </si>
  <si>
    <t>IVA 4% VENDITE ATT. COMM/LE</t>
  </si>
  <si>
    <t>IVA 10% VENDITE ATT. COMM/LE</t>
  </si>
  <si>
    <t>IVA 22% VENDITE ATT. COMM/LE</t>
  </si>
  <si>
    <t>COMPOSIZIONE IVA VENDITE</t>
  </si>
  <si>
    <t>IVA 12,3% CONF.VINO SOCIO R.SP</t>
  </si>
  <si>
    <t>NON IMP. ART 41 DL 331/93 INTRA</t>
  </si>
  <si>
    <t>NON IMP ART 8 DPR 683/VINI</t>
  </si>
  <si>
    <t>IVA 22% SU ACQ IN REVERSE</t>
  </si>
  <si>
    <t>IVA VEND. 10% FORF.4% ART 34</t>
  </si>
  <si>
    <t>LIQUIDAZIONE IVA MESE:</t>
  </si>
  <si>
    <t>MARZO</t>
  </si>
  <si>
    <t>IVA DOVUTA</t>
  </si>
  <si>
    <t>IVA VENDITE ATTIVITA' AGRICOLA</t>
  </si>
  <si>
    <t>IVA REVERSE</t>
  </si>
  <si>
    <t>IMPONIBILI</t>
  </si>
  <si>
    <t>% D.</t>
  </si>
  <si>
    <t>IVA DETR.</t>
  </si>
  <si>
    <t>Corrispettivi vend. Vini in Sede + nei Negozi</t>
  </si>
  <si>
    <t>Euro</t>
  </si>
  <si>
    <t>(Aliquote 22%)</t>
  </si>
  <si>
    <t>arrot.</t>
  </si>
  <si>
    <t>A) I.V.A.  DETRAIBILE SU CORRISPETTIVI</t>
  </si>
  <si>
    <t>(Giroconto: cod. 49.01.03 a cod. 53.01.01)</t>
  </si>
  <si>
    <t>Vini sfusi e confezionati            (aliq. 22%)</t>
  </si>
  <si>
    <t>N.A.   (aliq.22%)</t>
  </si>
  <si>
    <t>Vini sfusi e confezionati Fatt.immed. (aliq. 22%)</t>
  </si>
  <si>
    <t>Sottoprodotti: vinacce, fecce      (aliq.10%)</t>
  </si>
  <si>
    <t>Mosti di uva base spumante     (aliq. 22%)</t>
  </si>
  <si>
    <t>Mosti di uva Conferiti a Cantina socia (al. 4%)</t>
  </si>
  <si>
    <t>Vini conferiti a Cantina socia r.spec.(12,30%)</t>
  </si>
  <si>
    <t>NOTA DI ACCREDITO su vend. Vino</t>
  </si>
  <si>
    <t>Sottoprod.: vinacce, fecce-Fatt.immed.(aliq.10%)</t>
  </si>
  <si>
    <t>VENDITE INTRA CEE</t>
  </si>
  <si>
    <t>Vini sfusi e confezionati          (N.I. art.41)</t>
  </si>
  <si>
    <t>Vini sfusi e confez. -Fatt. immed.   (N.I. art.41)</t>
  </si>
  <si>
    <t>ESPORTATORI ABITUALI</t>
  </si>
  <si>
    <t>Vini sfusi                               (N.I. art. 8)</t>
  </si>
  <si>
    <t>Sottoprodotti                          (N.I. art. 8)</t>
  </si>
  <si>
    <t>B) I.V.A. DETRAIBILE SU FATTURE VEND.</t>
  </si>
  <si>
    <t>(Giroconto: cod. 49.01.01 a cod.53.01.01)</t>
  </si>
  <si>
    <t>TOTALE GENERALE I.V.A. DETRAIBILE (A+B)</t>
  </si>
  <si>
    <t>IVA +DEBITO/- CREDITO</t>
  </si>
  <si>
    <t>ATTIVITA' COMMERCIALE</t>
  </si>
  <si>
    <t>IVA VENDITE</t>
  </si>
  <si>
    <t>TOTALE IVA A (+)DEBITO (-) cred.</t>
  </si>
  <si>
    <t>IVA ACQUISTI</t>
  </si>
  <si>
    <t>Iva a debito (+), iva a credito (-)</t>
  </si>
  <si>
    <t>Liquidazione Iva mese Marzo</t>
  </si>
  <si>
    <t>Iva Corrispettivi + Vendite</t>
  </si>
  <si>
    <t>Iva Corrispettivi att. Commerciale</t>
  </si>
  <si>
    <t>Iva vendite attività commerciale</t>
  </si>
  <si>
    <t>Iva diversa attività agricola</t>
  </si>
  <si>
    <t>Iva Intra e reverse</t>
  </si>
  <si>
    <t>-</t>
  </si>
  <si>
    <t>Iva a debito</t>
  </si>
  <si>
    <t>Iva detraibile (att. Agricola)</t>
  </si>
  <si>
    <t>Iva acquisti att. Commerciale</t>
  </si>
  <si>
    <t>Credito Iva periodo precedente</t>
  </si>
  <si>
    <t>Iva (+) credito, (-) debito</t>
  </si>
  <si>
    <t>Calcoli a parte</t>
  </si>
  <si>
    <t>iva agricola (a debito)</t>
  </si>
  <si>
    <t>(torna con la liquidazione AV2000)</t>
  </si>
  <si>
    <t>iva commerciale (a credito)</t>
  </si>
  <si>
    <t>( Iva a debito)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</si>
</sst>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&quot;€ &quot;* #,##0.00_-;&quot;-€ &quot;* #,##0.00_-;_-&quot;€ &quot;* \-??_-;_-@_-"/>
    <numFmt numFmtId="166" formatCode="[$€-410]\ #,##0.00;[RED]\-[$€-410]\ #,##0.00"/>
    <numFmt numFmtId="167" formatCode="#,##0.00"/>
    <numFmt numFmtId="168" formatCode="0.00"/>
    <numFmt numFmtId="169" formatCode="#,##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u val="singl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4" fillId="0" borderId="1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54"/>
  <sheetViews>
    <sheetView windowProtection="false" showFormulas="false" showGridLines="true" showRowColHeaders="true" showZeros="true" rightToLeft="false" tabSelected="true" showOutlineSymbols="true" defaultGridColor="true" view="normal" topLeftCell="A31" colorId="64" zoomScale="100" zoomScaleNormal="100" zoomScalePageLayoutView="100" workbookViewId="0">
      <selection pane="topLeft" activeCell="F52" activeCellId="0" sqref="F52"/>
    </sheetView>
  </sheetViews>
  <sheetFormatPr defaultRowHeight="12.8"/>
  <cols>
    <col collapsed="false" hidden="false" max="1" min="1" style="0" width="11.2755102040816"/>
    <col collapsed="false" hidden="false" max="2" min="2" style="0" width="6.4234693877551"/>
    <col collapsed="false" hidden="false" max="3" min="3" style="0" width="5.70408163265306"/>
    <col collapsed="false" hidden="false" max="4" min="4" style="0" width="36.8520408163265"/>
    <col collapsed="false" hidden="false" max="5" min="5" style="1" width="13.5714285714286"/>
    <col collapsed="false" hidden="false" max="6" min="6" style="1" width="11.9948979591837"/>
    <col collapsed="false" hidden="false" max="7" min="7" style="1" width="10.8877551020408"/>
    <col collapsed="false" hidden="false" max="1025" min="8" style="0" width="8.6734693877551"/>
  </cols>
  <sheetData>
    <row r="1" customFormat="false" ht="13.3" hidden="false" customHeight="false" outlineLevel="0" collapsed="false">
      <c r="B1" s="2" t="s">
        <v>0</v>
      </c>
      <c r="C1" s="2"/>
      <c r="D1" s="2"/>
      <c r="E1" s="2"/>
      <c r="F1" s="3"/>
      <c r="G1" s="0"/>
    </row>
    <row r="2" customFormat="false" ht="13.3" hidden="false" customHeight="false" outlineLevel="0" collapsed="false">
      <c r="C2" s="0" t="s">
        <v>1</v>
      </c>
      <c r="E2" s="4" t="s">
        <v>2</v>
      </c>
      <c r="F2" s="4" t="s">
        <v>3</v>
      </c>
      <c r="G2" s="0"/>
    </row>
    <row r="3" customFormat="false" ht="13.3" hidden="false" customHeight="false" outlineLevel="0" collapsed="false">
      <c r="B3" s="5" t="s">
        <v>4</v>
      </c>
      <c r="C3" s="0" t="n">
        <v>33</v>
      </c>
      <c r="D3" s="0" t="s">
        <v>5</v>
      </c>
      <c r="E3" s="6"/>
      <c r="F3" s="6"/>
      <c r="G3" s="0"/>
    </row>
    <row r="4" customFormat="false" ht="13.3" hidden="false" customHeight="false" outlineLevel="0" collapsed="false">
      <c r="B4" s="5"/>
      <c r="C4" s="7" t="s">
        <v>6</v>
      </c>
      <c r="D4" s="0" t="s">
        <v>7</v>
      </c>
      <c r="E4" s="8" t="n">
        <v>155</v>
      </c>
      <c r="F4" s="8" t="n">
        <v>34.1</v>
      </c>
      <c r="G4" s="0"/>
    </row>
    <row r="5" customFormat="false" ht="14.9" hidden="false" customHeight="true" outlineLevel="0" collapsed="false">
      <c r="A5" s="9" t="s">
        <v>8</v>
      </c>
      <c r="B5" s="10"/>
      <c r="C5" s="0" t="n">
        <v>22</v>
      </c>
      <c r="D5" s="0" t="s">
        <v>9</v>
      </c>
      <c r="E5" s="11"/>
      <c r="F5" s="11"/>
      <c r="G5" s="0"/>
    </row>
    <row r="6" customFormat="false" ht="13.3" hidden="false" customHeight="false" outlineLevel="0" collapsed="false">
      <c r="A6" s="9"/>
      <c r="B6" s="10"/>
      <c r="C6" s="0" t="n">
        <v>242</v>
      </c>
      <c r="D6" s="0" t="s">
        <v>10</v>
      </c>
      <c r="E6" s="11"/>
      <c r="F6" s="11"/>
      <c r="G6" s="0"/>
    </row>
    <row r="7" customFormat="false" ht="13.3" hidden="false" customHeight="false" outlineLevel="0" collapsed="false">
      <c r="A7" s="9"/>
      <c r="B7" s="10"/>
      <c r="C7" s="0" t="n">
        <v>410</v>
      </c>
      <c r="D7" s="0" t="s">
        <v>11</v>
      </c>
      <c r="E7" s="11"/>
      <c r="F7" s="11"/>
      <c r="G7" s="0"/>
    </row>
    <row r="8" customFormat="false" ht="13.3" hidden="false" customHeight="false" outlineLevel="0" collapsed="false">
      <c r="A8" s="9"/>
      <c r="B8" s="10"/>
      <c r="C8" s="0" t="n">
        <v>412</v>
      </c>
      <c r="D8" s="0" t="s">
        <v>12</v>
      </c>
      <c r="E8" s="11" t="n">
        <v>30495</v>
      </c>
      <c r="F8" s="11" t="n">
        <v>3750.89</v>
      </c>
      <c r="G8" s="0"/>
    </row>
    <row r="9" customFormat="false" ht="13.3" hidden="false" customHeight="false" outlineLevel="0" collapsed="false">
      <c r="A9" s="9"/>
      <c r="B9" s="10"/>
      <c r="C9" s="0" t="n">
        <v>442</v>
      </c>
      <c r="D9" s="0" t="s">
        <v>13</v>
      </c>
      <c r="E9" s="11" t="n">
        <v>437590.1</v>
      </c>
      <c r="F9" s="11" t="n">
        <v>96269.82</v>
      </c>
      <c r="G9" s="0"/>
    </row>
    <row r="10" customFormat="false" ht="13.3" hidden="false" customHeight="false" outlineLevel="0" collapsed="false">
      <c r="A10" s="12"/>
      <c r="B10" s="10"/>
      <c r="C10" s="0" t="n">
        <v>81</v>
      </c>
      <c r="D10" s="0" t="s">
        <v>14</v>
      </c>
      <c r="E10" s="11" t="n">
        <v>2419.5</v>
      </c>
      <c r="F10" s="11"/>
      <c r="G10" s="0"/>
    </row>
    <row r="11" customFormat="false" ht="13.3" hidden="false" customHeight="false" outlineLevel="0" collapsed="false">
      <c r="A11" s="12"/>
      <c r="B11" s="10"/>
      <c r="C11" s="0" t="n">
        <v>88</v>
      </c>
      <c r="D11" s="0" t="s">
        <v>15</v>
      </c>
      <c r="E11" s="11" t="n">
        <v>77725</v>
      </c>
      <c r="F11" s="11"/>
      <c r="G11" s="0"/>
    </row>
    <row r="12" customFormat="false" ht="13.3" hidden="false" customHeight="false" outlineLevel="0" collapsed="false">
      <c r="A12" s="12"/>
      <c r="B12" s="10"/>
      <c r="C12" s="7" t="s">
        <v>16</v>
      </c>
      <c r="D12" s="0" t="s">
        <v>17</v>
      </c>
      <c r="E12" s="11"/>
      <c r="F12" s="11"/>
      <c r="G12" s="0"/>
    </row>
    <row r="13" customFormat="false" ht="13.3" hidden="false" customHeight="true" outlineLevel="0" collapsed="false">
      <c r="A13" s="9" t="s">
        <v>18</v>
      </c>
      <c r="B13" s="5" t="s">
        <v>19</v>
      </c>
      <c r="C13" s="0" t="n">
        <v>542</v>
      </c>
      <c r="D13" s="0" t="s">
        <v>20</v>
      </c>
      <c r="E13" s="11" t="n">
        <v>176.23</v>
      </c>
      <c r="F13" s="13" t="n">
        <v>38.77</v>
      </c>
      <c r="G13" s="0"/>
    </row>
    <row r="14" customFormat="false" ht="13.3" hidden="false" customHeight="false" outlineLevel="0" collapsed="false">
      <c r="A14" s="9"/>
      <c r="B14" s="5" t="s">
        <v>21</v>
      </c>
      <c r="C14" s="0" t="n">
        <v>581</v>
      </c>
      <c r="D14" s="0" t="s">
        <v>14</v>
      </c>
      <c r="E14" s="11"/>
      <c r="F14" s="8"/>
      <c r="G14" s="0"/>
    </row>
    <row r="15" customFormat="false" ht="28.35" hidden="false" customHeight="false" outlineLevel="0" collapsed="false">
      <c r="A15" s="10" t="s">
        <v>8</v>
      </c>
      <c r="B15" s="10" t="s">
        <v>22</v>
      </c>
      <c r="C15" s="14" t="s">
        <v>23</v>
      </c>
      <c r="D15" s="15" t="s">
        <v>24</v>
      </c>
      <c r="E15" s="16" t="n">
        <v>470.6</v>
      </c>
      <c r="F15" s="17" t="n">
        <v>103.54</v>
      </c>
      <c r="G15" s="0"/>
    </row>
    <row r="16" customFormat="false" ht="13.3" hidden="false" customHeight="false" outlineLevel="0" collapsed="false">
      <c r="E16" s="18" t="n">
        <f aca="false">SUM(E3:E15)</f>
        <v>549031.43</v>
      </c>
      <c r="F16" s="18" t="n">
        <f aca="false">SUM(F3:F15)</f>
        <v>100197.12</v>
      </c>
      <c r="G16" s="0"/>
    </row>
    <row r="17" customFormat="false" ht="13.3" hidden="false" customHeight="false" outlineLevel="0" collapsed="false">
      <c r="E17" s="19"/>
      <c r="F17" s="19"/>
      <c r="G17" s="0"/>
    </row>
    <row r="18" customFormat="false" ht="13.3" hidden="false" customHeight="false" outlineLevel="0" collapsed="false">
      <c r="A18" s="2" t="s">
        <v>25</v>
      </c>
      <c r="B18" s="2"/>
      <c r="C18" s="2"/>
      <c r="D18" s="2"/>
      <c r="E18" s="2"/>
      <c r="F18" s="2"/>
      <c r="G18" s="0"/>
    </row>
    <row r="19" customFormat="false" ht="13.3" hidden="false" customHeight="false" outlineLevel="0" collapsed="false">
      <c r="B19" s="5" t="s">
        <v>26</v>
      </c>
      <c r="C19" s="0" t="n">
        <v>44</v>
      </c>
      <c r="D19" s="0" t="s">
        <v>27</v>
      </c>
      <c r="E19" s="20"/>
      <c r="F19" s="20"/>
      <c r="G19" s="20"/>
    </row>
    <row r="20" customFormat="false" ht="13.3" hidden="false" customHeight="false" outlineLevel="0" collapsed="false">
      <c r="B20" s="5"/>
      <c r="C20" s="0" t="n">
        <v>4</v>
      </c>
      <c r="D20" s="0" t="s">
        <v>28</v>
      </c>
      <c r="E20" s="20" t="n">
        <v>24.04</v>
      </c>
      <c r="F20" s="20" t="n">
        <v>0.96</v>
      </c>
      <c r="G20" s="20"/>
    </row>
    <row r="21" customFormat="false" ht="13.3" hidden="false" customHeight="false" outlineLevel="0" collapsed="false">
      <c r="A21" s="2" t="s">
        <v>8</v>
      </c>
      <c r="C21" s="0" t="n">
        <v>10</v>
      </c>
      <c r="D21" s="0" t="s">
        <v>29</v>
      </c>
      <c r="E21" s="20" t="n">
        <v>2495.86</v>
      </c>
      <c r="F21" s="20" t="n">
        <v>249.58</v>
      </c>
      <c r="G21" s="20"/>
    </row>
    <row r="22" customFormat="false" ht="13.3" hidden="false" customHeight="false" outlineLevel="0" collapsed="false">
      <c r="A22" s="2"/>
      <c r="C22" s="0" t="n">
        <v>22</v>
      </c>
      <c r="D22" s="0" t="s">
        <v>30</v>
      </c>
      <c r="E22" s="20" t="n">
        <v>31500.54</v>
      </c>
      <c r="F22" s="20" t="n">
        <v>6930.12</v>
      </c>
    </row>
    <row r="23" customFormat="false" ht="13.3" hidden="false" customHeight="false" outlineLevel="0" collapsed="false">
      <c r="A23" s="2"/>
      <c r="C23" s="0" t="n">
        <v>30</v>
      </c>
      <c r="D23" s="0" t="s">
        <v>31</v>
      </c>
      <c r="E23" s="20"/>
      <c r="F23" s="20"/>
    </row>
    <row r="24" customFormat="false" ht="13.3" hidden="false" customHeight="false" outlineLevel="0" collapsed="false">
      <c r="A24" s="2"/>
      <c r="C24" s="0" t="n">
        <v>68</v>
      </c>
      <c r="D24" s="0" t="s">
        <v>32</v>
      </c>
      <c r="E24" s="18"/>
      <c r="F24" s="18"/>
    </row>
    <row r="25" customFormat="false" ht="13.3" hidden="false" customHeight="false" outlineLevel="0" collapsed="false">
      <c r="A25" s="2"/>
      <c r="C25" s="0" t="n">
        <v>64</v>
      </c>
      <c r="D25" s="0" t="s">
        <v>33</v>
      </c>
      <c r="E25" s="18" t="n">
        <v>155</v>
      </c>
      <c r="F25" s="18" t="n">
        <v>34.1</v>
      </c>
    </row>
    <row r="26" customFormat="false" ht="13.3" hidden="false" customHeight="false" outlineLevel="0" collapsed="false">
      <c r="A26" s="2"/>
      <c r="C26" s="0" t="n">
        <v>77</v>
      </c>
      <c r="D26" s="0" t="s">
        <v>34</v>
      </c>
      <c r="E26" s="18" t="n">
        <v>21.72</v>
      </c>
      <c r="F26" s="18" t="n">
        <v>4.78</v>
      </c>
    </row>
    <row r="27" customFormat="false" ht="13.3" hidden="false" customHeight="false" outlineLevel="0" collapsed="false">
      <c r="A27" s="2"/>
      <c r="C27" s="0" t="n">
        <v>80</v>
      </c>
      <c r="D27" s="0" t="s">
        <v>35</v>
      </c>
      <c r="E27" s="18"/>
      <c r="F27" s="18"/>
    </row>
    <row r="28" customFormat="false" ht="13.3" hidden="false" customHeight="false" outlineLevel="0" collapsed="false">
      <c r="A28" s="2"/>
      <c r="C28" s="0" t="n">
        <v>85</v>
      </c>
      <c r="D28" s="0" t="s">
        <v>36</v>
      </c>
      <c r="E28" s="18" t="n">
        <v>-74.44</v>
      </c>
      <c r="F28" s="19"/>
    </row>
    <row r="29" customFormat="false" ht="13.3" hidden="false" customHeight="false" outlineLevel="0" collapsed="false">
      <c r="A29" s="2"/>
      <c r="C29" s="0" t="n">
        <v>94</v>
      </c>
      <c r="D29" s="0" t="s">
        <v>37</v>
      </c>
      <c r="E29" s="18"/>
      <c r="F29" s="19"/>
    </row>
    <row r="30" customFormat="false" ht="13.3" hidden="false" customHeight="false" outlineLevel="0" collapsed="false">
      <c r="A30" s="2"/>
      <c r="C30" s="0" t="n">
        <v>96</v>
      </c>
      <c r="D30" s="0" t="s">
        <v>38</v>
      </c>
      <c r="E30" s="18"/>
      <c r="F30" s="19"/>
    </row>
    <row r="31" customFormat="false" ht="13.3" hidden="false" customHeight="false" outlineLevel="0" collapsed="false">
      <c r="A31" s="2"/>
      <c r="C31" s="0" t="n">
        <v>97</v>
      </c>
      <c r="D31" s="0" t="s">
        <v>39</v>
      </c>
      <c r="E31" s="18"/>
      <c r="F31" s="19"/>
    </row>
    <row r="32" customFormat="false" ht="13.3" hidden="false" customHeight="false" outlineLevel="0" collapsed="false">
      <c r="A32" s="2"/>
      <c r="C32" s="0" t="n">
        <v>98</v>
      </c>
      <c r="D32" s="0" t="s">
        <v>40</v>
      </c>
      <c r="E32" s="18"/>
      <c r="F32" s="19"/>
    </row>
    <row r="33" customFormat="false" ht="13.3" hidden="false" customHeight="false" outlineLevel="0" collapsed="false">
      <c r="A33" s="2"/>
      <c r="C33" s="0" t="n">
        <v>99</v>
      </c>
      <c r="D33" s="0" t="s">
        <v>41</v>
      </c>
      <c r="E33" s="18"/>
      <c r="F33" s="19"/>
    </row>
    <row r="34" customFormat="false" ht="13.3" hidden="false" customHeight="false" outlineLevel="0" collapsed="false">
      <c r="A34" s="2"/>
      <c r="C34" s="0" t="n">
        <v>122</v>
      </c>
      <c r="D34" s="0" t="s">
        <v>42</v>
      </c>
      <c r="E34" s="18" t="n">
        <v>470.6</v>
      </c>
      <c r="F34" s="18" t="n">
        <v>103.54</v>
      </c>
    </row>
    <row r="35" customFormat="false" ht="13.3" hidden="false" customHeight="false" outlineLevel="0" collapsed="false">
      <c r="A35" s="2"/>
      <c r="C35" s="0" t="n">
        <v>222</v>
      </c>
      <c r="D35" s="0" t="s">
        <v>43</v>
      </c>
      <c r="E35" s="18"/>
      <c r="F35" s="18"/>
    </row>
    <row r="36" customFormat="false" ht="13.3" hidden="false" customHeight="false" outlineLevel="0" collapsed="false">
      <c r="A36" s="2"/>
      <c r="C36" s="0" t="n">
        <v>504</v>
      </c>
      <c r="D36" s="0" t="s">
        <v>44</v>
      </c>
      <c r="E36" s="18"/>
      <c r="F36" s="18"/>
    </row>
    <row r="37" customFormat="false" ht="13.3" hidden="false" customHeight="false" outlineLevel="0" collapsed="false">
      <c r="A37" s="2"/>
      <c r="C37" s="0" t="n">
        <v>322</v>
      </c>
      <c r="D37" s="0" t="s">
        <v>45</v>
      </c>
      <c r="E37" s="18"/>
      <c r="F37" s="18"/>
    </row>
    <row r="38" customFormat="false" ht="13.3" hidden="false" customHeight="false" outlineLevel="0" collapsed="false">
      <c r="A38" s="2"/>
      <c r="B38" s="0" t="s">
        <v>46</v>
      </c>
      <c r="C38" s="0" t="n">
        <v>24</v>
      </c>
      <c r="D38" s="0" t="s">
        <v>47</v>
      </c>
      <c r="E38" s="18"/>
      <c r="F38" s="18"/>
    </row>
    <row r="39" customFormat="false" ht="13.3" hidden="false" customHeight="false" outlineLevel="0" collapsed="false">
      <c r="A39" s="2"/>
      <c r="C39" s="0" t="n">
        <v>30</v>
      </c>
      <c r="D39" s="0" t="s">
        <v>31</v>
      </c>
      <c r="E39" s="18"/>
      <c r="F39" s="18"/>
    </row>
    <row r="40" customFormat="false" ht="13.3" hidden="false" customHeight="false" outlineLevel="0" collapsed="false">
      <c r="A40" s="21" t="s">
        <v>18</v>
      </c>
      <c r="C40" s="0" t="n">
        <v>522</v>
      </c>
      <c r="D40" s="0" t="s">
        <v>48</v>
      </c>
      <c r="E40" s="18" t="n">
        <v>69639.13</v>
      </c>
      <c r="F40" s="18" t="n">
        <v>15320.61</v>
      </c>
    </row>
    <row r="41" customFormat="false" ht="13.3" hidden="false" customHeight="false" outlineLevel="0" collapsed="false">
      <c r="A41" s="21"/>
      <c r="C41" s="0" t="n">
        <v>85</v>
      </c>
      <c r="D41" s="0" t="s">
        <v>36</v>
      </c>
      <c r="E41" s="22"/>
      <c r="F41" s="22"/>
    </row>
    <row r="42" customFormat="false" ht="13.3" hidden="false" customHeight="false" outlineLevel="0" collapsed="false">
      <c r="A42" s="21"/>
      <c r="E42" s="18" t="n">
        <f aca="false">SUM(E19:E41)</f>
        <v>104232.45</v>
      </c>
      <c r="F42" s="18" t="n">
        <f aca="false">SUM(F19:F41)</f>
        <v>22643.69</v>
      </c>
    </row>
    <row r="43" customFormat="false" ht="13.3" hidden="false" customHeight="false" outlineLevel="0" collapsed="false">
      <c r="E43" s="19"/>
      <c r="F43" s="19"/>
    </row>
    <row r="44" customFormat="false" ht="13.3" hidden="false" customHeight="false" outlineLevel="0" collapsed="false">
      <c r="E44" s="19"/>
      <c r="F44" s="19"/>
    </row>
    <row r="45" customFormat="false" ht="13.3" hidden="false" customHeight="false" outlineLevel="0" collapsed="false">
      <c r="A45" s="2" t="s">
        <v>49</v>
      </c>
      <c r="B45" s="2"/>
      <c r="C45" s="2"/>
      <c r="D45" s="2"/>
      <c r="E45" s="2"/>
      <c r="F45" s="2"/>
    </row>
    <row r="46" customFormat="false" ht="13.3" hidden="false" customHeight="false" outlineLevel="0" collapsed="false">
      <c r="A46" s="5"/>
      <c r="B46" s="5"/>
      <c r="C46" s="5"/>
      <c r="D46" s="5"/>
      <c r="E46" s="4"/>
      <c r="F46" s="4"/>
    </row>
    <row r="47" customFormat="false" ht="13.3" hidden="false" customHeight="false" outlineLevel="0" collapsed="false">
      <c r="A47" s="0" t="s">
        <v>50</v>
      </c>
      <c r="C47" s="0" t="n">
        <v>442</v>
      </c>
      <c r="D47" s="0" t="s">
        <v>51</v>
      </c>
      <c r="E47" s="18" t="n">
        <v>83613.39</v>
      </c>
      <c r="F47" s="18" t="n">
        <v>18394.85</v>
      </c>
    </row>
    <row r="48" customFormat="false" ht="13.3" hidden="false" customHeight="true" outlineLevel="0" collapsed="false">
      <c r="A48" s="9" t="s">
        <v>52</v>
      </c>
      <c r="C48" s="0" t="n">
        <v>529</v>
      </c>
      <c r="D48" s="0" t="s">
        <v>53</v>
      </c>
      <c r="E48" s="18" t="n">
        <v>802.4</v>
      </c>
      <c r="F48" s="23" t="n">
        <v>32.1</v>
      </c>
    </row>
    <row r="49" customFormat="false" ht="13.3" hidden="false" customHeight="false" outlineLevel="0" collapsed="false">
      <c r="A49" s="9"/>
      <c r="C49" s="0" t="n">
        <v>530</v>
      </c>
      <c r="D49" s="0" t="s">
        <v>54</v>
      </c>
      <c r="E49" s="18"/>
      <c r="F49" s="23"/>
    </row>
    <row r="50" customFormat="false" ht="13.3" hidden="false" customHeight="false" outlineLevel="0" collapsed="false">
      <c r="A50" s="9"/>
      <c r="C50" s="0" t="n">
        <v>542</v>
      </c>
      <c r="D50" s="0" t="s">
        <v>55</v>
      </c>
      <c r="E50" s="22" t="n">
        <v>18735.72</v>
      </c>
      <c r="F50" s="24" t="n">
        <v>4121.88</v>
      </c>
    </row>
    <row r="51" customFormat="false" ht="13.3" hidden="false" customHeight="false" outlineLevel="0" collapsed="false">
      <c r="E51" s="18" t="n">
        <f aca="false">SUM(E47:E50)</f>
        <v>103151.51</v>
      </c>
      <c r="F51" s="18" t="n">
        <f aca="false">SUM(F47:F50)</f>
        <v>22548.83</v>
      </c>
    </row>
    <row r="54" customFormat="false" ht="13.3" hidden="false" customHeight="false" outlineLevel="0" collapsed="false"/>
  </sheetData>
  <mergeCells count="7">
    <mergeCell ref="B1:E1"/>
    <mergeCell ref="A5:A9"/>
    <mergeCell ref="A13:A14"/>
    <mergeCell ref="A18:F18"/>
    <mergeCell ref="A21:A37"/>
    <mergeCell ref="A45:F45"/>
    <mergeCell ref="A48:A5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G65536"/>
  <sheetViews>
    <sheetView windowProtection="false" showFormulas="false" showGridLines="true" showRowColHeaders="true" showZeros="true" rightToLeft="false" tabSelected="false" showOutlineSymbols="true" defaultGridColor="true" view="normal" topLeftCell="A55" colorId="64" zoomScale="100" zoomScaleNormal="100" zoomScalePageLayoutView="100" workbookViewId="0">
      <selection pane="topLeft" activeCell="B65" activeCellId="0" sqref="B65"/>
    </sheetView>
  </sheetViews>
  <sheetFormatPr defaultRowHeight="13.3"/>
  <cols>
    <col collapsed="false" hidden="false" max="1" min="1" style="0" width="8.6734693877551"/>
    <col collapsed="false" hidden="false" max="2" min="2" style="0" width="30.4285714285714"/>
    <col collapsed="false" hidden="false" max="3" min="3" style="0" width="13.5357142857143"/>
    <col collapsed="false" hidden="false" max="4" min="4" style="0" width="10.9948979591837"/>
    <col collapsed="false" hidden="false" max="5" min="5" style="0" width="7.89285714285714"/>
    <col collapsed="false" hidden="false" max="6" min="6" style="0" width="10.719387755102"/>
    <col collapsed="false" hidden="false" max="1025" min="7" style="0" width="8.6734693877551"/>
  </cols>
  <sheetData>
    <row r="1" customFormat="false" ht="13.3" hidden="false" customHeight="false" outlineLevel="0" collapsed="false">
      <c r="B1" s="0" t="s">
        <v>56</v>
      </c>
      <c r="C1" s="5" t="s">
        <v>2</v>
      </c>
    </row>
    <row r="2" customFormat="false" ht="13.3" hidden="false" customHeight="false" outlineLevel="0" collapsed="false">
      <c r="B2" s="0" t="s">
        <v>57</v>
      </c>
      <c r="C2" s="25" t="n">
        <f aca="false">MARZO!E3</f>
        <v>0</v>
      </c>
    </row>
    <row r="3" customFormat="false" ht="13.3" hidden="false" customHeight="false" outlineLevel="0" collapsed="false">
      <c r="B3" s="0" t="s">
        <v>58</v>
      </c>
      <c r="C3" s="25" t="n">
        <v>0</v>
      </c>
      <c r="D3" s="25"/>
    </row>
    <row r="4" customFormat="false" ht="13.3" hidden="false" customHeight="false" outlineLevel="0" collapsed="false">
      <c r="B4" s="0" t="s">
        <v>59</v>
      </c>
      <c r="C4" s="25" t="n">
        <f aca="false">MARZO!E11</f>
        <v>77725</v>
      </c>
    </row>
    <row r="5" customFormat="false" ht="13.3" hidden="false" customHeight="false" outlineLevel="0" collapsed="false">
      <c r="B5" s="0" t="s">
        <v>60</v>
      </c>
      <c r="C5" s="11" t="n">
        <f aca="false">MARZO!E15</f>
        <v>470.6</v>
      </c>
    </row>
    <row r="6" customFormat="false" ht="13.3" hidden="false" customHeight="false" outlineLevel="0" collapsed="false">
      <c r="B6" s="0" t="s">
        <v>11</v>
      </c>
      <c r="C6" s="11" t="n">
        <f aca="false">MARZO!E7</f>
        <v>0</v>
      </c>
    </row>
    <row r="7" customFormat="false" ht="13.3" hidden="false" customHeight="false" outlineLevel="0" collapsed="false">
      <c r="B7" s="0" t="s">
        <v>61</v>
      </c>
      <c r="C7" s="26" t="n">
        <f aca="false">MARZO!E9+MARZO!E47</f>
        <v>521203.49</v>
      </c>
    </row>
    <row r="8" customFormat="false" ht="13.3" hidden="false" customHeight="false" outlineLevel="0" collapsed="false">
      <c r="C8" s="13" t="n">
        <f aca="false">SUM(C2:C7)</f>
        <v>599399.09</v>
      </c>
    </row>
    <row r="10" customFormat="false" ht="13.3" hidden="false" customHeight="false" outlineLevel="0" collapsed="false">
      <c r="B10" s="0" t="s">
        <v>62</v>
      </c>
      <c r="C10" s="0" t="s">
        <v>63</v>
      </c>
    </row>
    <row r="11" customFormat="false" ht="13.3" hidden="false" customHeight="false" outlineLevel="0" collapsed="false">
      <c r="B11" s="0" t="s">
        <v>64</v>
      </c>
    </row>
    <row r="12" customFormat="false" ht="13.3" hidden="false" customHeight="false" outlineLevel="0" collapsed="false">
      <c r="B12" s="0" t="s">
        <v>51</v>
      </c>
      <c r="C12" s="18" t="n">
        <f aca="false">MARZO!F47</f>
        <v>18394.85</v>
      </c>
    </row>
    <row r="13" customFormat="false" ht="13.3" hidden="false" customHeight="false" outlineLevel="0" collapsed="false">
      <c r="B13" s="0" t="s">
        <v>65</v>
      </c>
      <c r="C13" s="18" t="n">
        <f aca="false">MARZO!F5+MARZO!F6+MARZO!F7+MARZO!F9+MARZO!F3+MARZO!F8</f>
        <v>100020.71</v>
      </c>
    </row>
    <row r="14" customFormat="false" ht="13.3" hidden="false" customHeight="false" outlineLevel="0" collapsed="false">
      <c r="B14" s="0" t="s">
        <v>66</v>
      </c>
      <c r="C14" s="22" t="n">
        <f aca="false">MARZO!F15</f>
        <v>103.54</v>
      </c>
    </row>
    <row r="15" customFormat="false" ht="13.3" hidden="false" customHeight="false" outlineLevel="0" collapsed="false">
      <c r="C15" s="18" t="n">
        <f aca="false">SUM(C12:C14)</f>
        <v>118519.1</v>
      </c>
      <c r="D15" s="27"/>
    </row>
    <row r="18" customFormat="false" ht="13.3" hidden="false" customHeight="false" outlineLevel="0" collapsed="false">
      <c r="D18" s="0" t="s">
        <v>67</v>
      </c>
      <c r="E18" s="0" t="s">
        <v>68</v>
      </c>
      <c r="F18" s="0" t="s">
        <v>69</v>
      </c>
    </row>
    <row r="19" customFormat="false" ht="28.35" hidden="false" customHeight="false" outlineLevel="0" collapsed="false">
      <c r="B19" s="15" t="s">
        <v>70</v>
      </c>
      <c r="C19" s="0" t="s">
        <v>71</v>
      </c>
      <c r="D19" s="28" t="n">
        <f aca="false">MARZO!E47</f>
        <v>83613.39</v>
      </c>
      <c r="E19" s="29" t="n">
        <v>12.3</v>
      </c>
      <c r="F19" s="30" t="n">
        <f aca="false">D19*E19/100</f>
        <v>10284.44697</v>
      </c>
    </row>
    <row r="20" customFormat="false" ht="14.9" hidden="false" customHeight="false" outlineLevel="0" collapsed="false">
      <c r="B20" s="15" t="s">
        <v>72</v>
      </c>
      <c r="D20" s="31"/>
      <c r="E20" s="0" t="s">
        <v>73</v>
      </c>
      <c r="F20" s="32" t="n">
        <v>-0.01</v>
      </c>
    </row>
    <row r="21" customFormat="false" ht="13.3" hidden="false" customHeight="false" outlineLevel="0" collapsed="false">
      <c r="B21" s="33" t="s">
        <v>74</v>
      </c>
      <c r="D21" s="31"/>
      <c r="E21" s="0" t="s">
        <v>71</v>
      </c>
      <c r="F21" s="34" t="n">
        <f aca="false">F19+F20</f>
        <v>10284.43697</v>
      </c>
    </row>
    <row r="22" customFormat="false" ht="13.3" hidden="false" customHeight="false" outlineLevel="0" collapsed="false">
      <c r="B22" s="33" t="s">
        <v>75</v>
      </c>
      <c r="D22" s="31"/>
      <c r="F22" s="29"/>
    </row>
    <row r="23" customFormat="false" ht="13.3" hidden="false" customHeight="false" outlineLevel="0" collapsed="false">
      <c r="B23" s="35"/>
      <c r="D23" s="31"/>
      <c r="F23" s="29"/>
    </row>
    <row r="24" customFormat="false" ht="28.35" hidden="false" customHeight="false" outlineLevel="0" collapsed="false">
      <c r="B24" s="15" t="s">
        <v>76</v>
      </c>
      <c r="C24" s="0" t="s">
        <v>71</v>
      </c>
      <c r="D24" s="28" t="n">
        <f aca="false">MARZO!E9</f>
        <v>437590.1</v>
      </c>
      <c r="E24" s="29" t="n">
        <v>12.3</v>
      </c>
      <c r="F24" s="30" t="n">
        <f aca="false">ROUND(D24*E24/100,2)</f>
        <v>53823.58</v>
      </c>
    </row>
    <row r="25" customFormat="false" ht="13.3" hidden="false" customHeight="false" outlineLevel="0" collapsed="false">
      <c r="B25" s="0" t="s">
        <v>77</v>
      </c>
      <c r="C25" s="0" t="s">
        <v>71</v>
      </c>
      <c r="D25" s="28" t="n">
        <v>0</v>
      </c>
      <c r="E25" s="29" t="n">
        <v>12.3</v>
      </c>
      <c r="F25" s="30" t="n">
        <f aca="false">ROUND(D25*E25/100,2)</f>
        <v>0</v>
      </c>
    </row>
    <row r="26" customFormat="false" ht="28.35" hidden="false" customHeight="false" outlineLevel="0" collapsed="false">
      <c r="B26" s="15" t="s">
        <v>78</v>
      </c>
      <c r="C26" s="0" t="s">
        <v>71</v>
      </c>
      <c r="D26" s="28" t="n">
        <v>0</v>
      </c>
      <c r="E26" s="29" t="n">
        <v>12.3</v>
      </c>
      <c r="F26" s="30" t="n">
        <f aca="false">ROUND(D26*E26/100,2)</f>
        <v>0</v>
      </c>
    </row>
    <row r="27" customFormat="false" ht="28.35" hidden="false" customHeight="false" outlineLevel="0" collapsed="false">
      <c r="B27" s="15" t="s">
        <v>79</v>
      </c>
      <c r="C27" s="0" t="s">
        <v>71</v>
      </c>
      <c r="D27" s="28" t="n">
        <f aca="false">MARZO!E7</f>
        <v>0</v>
      </c>
      <c r="E27" s="29" t="n">
        <v>4</v>
      </c>
      <c r="F27" s="30" t="n">
        <f aca="false">ROUND(D27*E27/100,2)</f>
        <v>0</v>
      </c>
    </row>
    <row r="28" customFormat="false" ht="13.3" hidden="false" customHeight="false" outlineLevel="0" collapsed="false">
      <c r="B28" s="35"/>
      <c r="D28" s="28"/>
      <c r="E28" s="0" t="s">
        <v>73</v>
      </c>
      <c r="F28" s="30" t="n">
        <v>0</v>
      </c>
    </row>
    <row r="29" customFormat="false" ht="28.35" hidden="false" customHeight="false" outlineLevel="0" collapsed="false">
      <c r="B29" s="15" t="s">
        <v>80</v>
      </c>
      <c r="C29" s="0" t="s">
        <v>71</v>
      </c>
      <c r="D29" s="28" t="n">
        <v>0</v>
      </c>
      <c r="E29" s="29" t="n">
        <v>4</v>
      </c>
      <c r="F29" s="30" t="n">
        <f aca="false">ROUND(D29*E29/100,2)</f>
        <v>0</v>
      </c>
    </row>
    <row r="30" customFormat="false" ht="28.35" hidden="false" customHeight="false" outlineLevel="0" collapsed="false">
      <c r="B30" s="15" t="s">
        <v>81</v>
      </c>
      <c r="C30" s="0" t="s">
        <v>71</v>
      </c>
      <c r="D30" s="28" t="n">
        <v>0</v>
      </c>
      <c r="E30" s="29" t="n">
        <v>4</v>
      </c>
      <c r="F30" s="30" t="n">
        <f aca="false">ROUND(D30*E30/100,2)</f>
        <v>0</v>
      </c>
    </row>
    <row r="31" customFormat="false" ht="28.35" hidden="false" customHeight="false" outlineLevel="0" collapsed="false">
      <c r="B31" s="15" t="s">
        <v>82</v>
      </c>
      <c r="C31" s="0" t="s">
        <v>71</v>
      </c>
      <c r="D31" s="36" t="n">
        <f aca="false">MARZO!E8</f>
        <v>30495</v>
      </c>
      <c r="E31" s="37" t="n">
        <v>12.3</v>
      </c>
      <c r="F31" s="36" t="n">
        <f aca="false">ROUND(D31*E31/100,2)</f>
        <v>3750.89</v>
      </c>
    </row>
    <row r="32" customFormat="false" ht="13.3" hidden="false" customHeight="false" outlineLevel="0" collapsed="false">
      <c r="B32" s="0" t="s">
        <v>83</v>
      </c>
      <c r="C32" s="0" t="s">
        <v>71</v>
      </c>
      <c r="D32" s="28" t="n">
        <v>0</v>
      </c>
      <c r="E32" s="29" t="n">
        <v>12.3</v>
      </c>
      <c r="F32" s="30" t="n">
        <f aca="false">ROUND(D32*E32/100,2)</f>
        <v>0</v>
      </c>
    </row>
    <row r="33" customFormat="false" ht="28.35" hidden="false" customHeight="false" outlineLevel="0" collapsed="false">
      <c r="B33" s="15" t="s">
        <v>84</v>
      </c>
      <c r="C33" s="0" t="s">
        <v>71</v>
      </c>
      <c r="D33" s="30" t="n">
        <v>0</v>
      </c>
      <c r="E33" s="29" t="n">
        <v>4</v>
      </c>
      <c r="F33" s="30" t="n">
        <f aca="false">ROUND(D33*E33/100,2)</f>
        <v>0</v>
      </c>
    </row>
    <row r="34" customFormat="false" ht="14.9" hidden="false" customHeight="false" outlineLevel="0" collapsed="false">
      <c r="B34" s="15" t="s">
        <v>85</v>
      </c>
      <c r="D34" s="30"/>
      <c r="F34" s="30"/>
    </row>
    <row r="35" customFormat="false" ht="28.35" hidden="false" customHeight="false" outlineLevel="0" collapsed="false">
      <c r="B35" s="15" t="s">
        <v>86</v>
      </c>
      <c r="C35" s="0" t="s">
        <v>71</v>
      </c>
      <c r="D35" s="30" t="n">
        <f aca="false">MARZO!E10</f>
        <v>2419.5</v>
      </c>
      <c r="E35" s="29" t="n">
        <v>12.3</v>
      </c>
      <c r="F35" s="30" t="n">
        <f aca="false">ROUND(D35*E35/100,2)</f>
        <v>297.6</v>
      </c>
    </row>
    <row r="36" customFormat="false" ht="28.35" hidden="false" customHeight="false" outlineLevel="0" collapsed="false">
      <c r="B36" s="15" t="s">
        <v>87</v>
      </c>
      <c r="C36" s="0" t="s">
        <v>71</v>
      </c>
      <c r="D36" s="30" t="n">
        <v>0</v>
      </c>
      <c r="E36" s="29" t="n">
        <v>12.3</v>
      </c>
      <c r="F36" s="30" t="n">
        <f aca="false">ROUND(D36*E36/100,2)</f>
        <v>0</v>
      </c>
    </row>
    <row r="37" customFormat="false" ht="14.9" hidden="false" customHeight="false" outlineLevel="0" collapsed="false">
      <c r="B37" s="15" t="s">
        <v>88</v>
      </c>
      <c r="D37" s="38"/>
      <c r="E37" s="38" t="s">
        <v>73</v>
      </c>
      <c r="F37" s="30" t="n">
        <v>0</v>
      </c>
    </row>
    <row r="38" customFormat="false" ht="28.35" hidden="false" customHeight="false" outlineLevel="0" collapsed="false">
      <c r="B38" s="15" t="s">
        <v>89</v>
      </c>
      <c r="C38" s="0" t="s">
        <v>71</v>
      </c>
      <c r="D38" s="30" t="n">
        <f aca="false">MARZO!E11</f>
        <v>77725</v>
      </c>
      <c r="E38" s="29" t="n">
        <v>12.3</v>
      </c>
      <c r="F38" s="30" t="n">
        <f aca="false">ROUND(D38*E38/100,2)</f>
        <v>9560.18</v>
      </c>
    </row>
    <row r="39" customFormat="false" ht="28.35" hidden="false" customHeight="false" outlineLevel="0" collapsed="false">
      <c r="B39" s="15" t="s">
        <v>90</v>
      </c>
      <c r="C39" s="0" t="s">
        <v>71</v>
      </c>
      <c r="D39" s="30" t="n">
        <v>0</v>
      </c>
      <c r="E39" s="29" t="n">
        <v>4</v>
      </c>
      <c r="F39" s="30" t="n">
        <f aca="false">ROUND(D39*E39/100,2)</f>
        <v>0</v>
      </c>
    </row>
    <row r="40" customFormat="false" ht="13.3" hidden="false" customHeight="false" outlineLevel="0" collapsed="false">
      <c r="E40" s="0" t="s">
        <v>73</v>
      </c>
      <c r="F40" s="39" t="n">
        <v>-0.03</v>
      </c>
    </row>
    <row r="41" customFormat="false" ht="13.3" hidden="false" customHeight="false" outlineLevel="0" collapsed="false">
      <c r="B41" s="0" t="s">
        <v>91</v>
      </c>
      <c r="E41" s="0" t="s">
        <v>71</v>
      </c>
      <c r="F41" s="34" t="n">
        <f aca="false">SUM(F24:F40)</f>
        <v>67432.22</v>
      </c>
    </row>
    <row r="42" customFormat="false" ht="13.3" hidden="false" customHeight="false" outlineLevel="0" collapsed="false">
      <c r="B42" s="38" t="s">
        <v>92</v>
      </c>
    </row>
    <row r="43" customFormat="false" ht="13.3" hidden="false" customHeight="false" outlineLevel="0" collapsed="false">
      <c r="F43" s="39"/>
    </row>
    <row r="44" customFormat="false" ht="13.3" hidden="false" customHeight="false" outlineLevel="0" collapsed="false">
      <c r="C44" s="38" t="s">
        <v>93</v>
      </c>
      <c r="F44" s="34" t="n">
        <f aca="false">F21+F41</f>
        <v>77716.65697</v>
      </c>
    </row>
    <row r="45" customFormat="false" ht="13.3" hidden="false" customHeight="false" outlineLevel="0" collapsed="false">
      <c r="C45" s="38"/>
    </row>
    <row r="47" customFormat="false" ht="13.3" hidden="false" customHeight="false" outlineLevel="0" collapsed="false">
      <c r="B47" s="0" t="s">
        <v>94</v>
      </c>
      <c r="C47" s="18" t="n">
        <f aca="false">C15-F44</f>
        <v>40802.44303</v>
      </c>
    </row>
    <row r="50" customFormat="false" ht="13.3" hidden="false" customHeight="false" outlineLevel="0" collapsed="false">
      <c r="B50" s="40" t="s">
        <v>95</v>
      </c>
    </row>
    <row r="51" customFormat="false" ht="13.3" hidden="false" customHeight="false" outlineLevel="0" collapsed="false">
      <c r="B51" s="0" t="s">
        <v>49</v>
      </c>
      <c r="C51" s="18" t="n">
        <f aca="false">MARZO!F48+MARZO!F49+MARZO!F50</f>
        <v>4153.98</v>
      </c>
    </row>
    <row r="52" customFormat="false" ht="13.3" hidden="false" customHeight="false" outlineLevel="0" collapsed="false">
      <c r="B52" s="0" t="s">
        <v>96</v>
      </c>
      <c r="C52" s="22" t="n">
        <f aca="false">MARZO!F13</f>
        <v>38.77</v>
      </c>
    </row>
    <row r="53" customFormat="false" ht="13.3" hidden="false" customHeight="false" outlineLevel="0" collapsed="false">
      <c r="B53" s="0" t="s">
        <v>97</v>
      </c>
      <c r="C53" s="18" t="n">
        <f aca="false">SUM(C47:C52)</f>
        <v>44995.19303</v>
      </c>
    </row>
    <row r="54" customFormat="false" ht="13.3" hidden="false" customHeight="false" outlineLevel="0" collapsed="false">
      <c r="C54" s="18"/>
    </row>
    <row r="55" customFormat="false" ht="13.3" hidden="false" customHeight="false" outlineLevel="0" collapsed="false">
      <c r="B55" s="0" t="s">
        <v>98</v>
      </c>
      <c r="C55" s="22" t="n">
        <f aca="false">MARZO!F40+MARZO!F36</f>
        <v>15320.61</v>
      </c>
    </row>
    <row r="56" customFormat="false" ht="13.3" hidden="false" customHeight="false" outlineLevel="0" collapsed="false">
      <c r="B56" s="0" t="s">
        <v>99</v>
      </c>
      <c r="C56" s="18" t="n">
        <f aca="false">+C53-C55</f>
        <v>29674.58303</v>
      </c>
    </row>
    <row r="60" customFormat="false" ht="13.3" hidden="false" customHeight="false" outlineLevel="0" collapsed="false">
      <c r="B60" s="41" t="s">
        <v>100</v>
      </c>
    </row>
    <row r="62" customFormat="false" ht="13.3" hidden="false" customHeight="false" outlineLevel="0" collapsed="false">
      <c r="B62" s="0" t="s">
        <v>101</v>
      </c>
      <c r="C62" s="18" t="n">
        <f aca="false">C15</f>
        <v>118519.1</v>
      </c>
    </row>
    <row r="63" customFormat="false" ht="13.3" hidden="false" customHeight="false" outlineLevel="0" collapsed="false">
      <c r="B63" s="0" t="s">
        <v>102</v>
      </c>
      <c r="C63" s="18" t="n">
        <f aca="false">C51</f>
        <v>4153.98</v>
      </c>
    </row>
    <row r="64" customFormat="false" ht="13.3" hidden="false" customHeight="false" outlineLevel="0" collapsed="false">
      <c r="B64" s="0" t="s">
        <v>103</v>
      </c>
      <c r="C64" s="18" t="n">
        <f aca="false">C52</f>
        <v>38.77</v>
      </c>
      <c r="E64" s="0" t="n">
        <f aca="false">118519.1+4153.98+38.77+103.54</f>
        <v>122815.39</v>
      </c>
    </row>
    <row r="65" customFormat="false" ht="13.3" hidden="false" customHeight="false" outlineLevel="0" collapsed="false">
      <c r="B65" s="0" t="s">
        <v>104</v>
      </c>
      <c r="C65" s="18" t="n">
        <f aca="false">MARZO!F5+MARZO!F6</f>
        <v>0</v>
      </c>
    </row>
    <row r="66" customFormat="false" ht="13.3" hidden="false" customHeight="false" outlineLevel="0" collapsed="false">
      <c r="B66" s="0" t="s">
        <v>105</v>
      </c>
      <c r="C66" s="22" t="n">
        <f aca="false">MARZO!F15+MARZO!F4</f>
        <v>137.64</v>
      </c>
    </row>
    <row r="67" customFormat="false" ht="13.3" hidden="false" customHeight="false" outlineLevel="0" collapsed="false">
      <c r="B67" s="7" t="s">
        <v>106</v>
      </c>
      <c r="C67" s="18" t="n">
        <f aca="false">SUM(C62:C66)</f>
        <v>122849.49</v>
      </c>
      <c r="D67" s="0" t="s">
        <v>107</v>
      </c>
    </row>
    <row r="68" customFormat="false" ht="13.3" hidden="false" customHeight="false" outlineLevel="0" collapsed="false">
      <c r="B68" s="0" t="s">
        <v>108</v>
      </c>
      <c r="C68" s="18" t="n">
        <f aca="false">F44</f>
        <v>77716.65697</v>
      </c>
    </row>
    <row r="69" customFormat="false" ht="13.3" hidden="false" customHeight="false" outlineLevel="0" collapsed="false">
      <c r="B69" s="0" t="s">
        <v>109</v>
      </c>
      <c r="C69" s="18" t="n">
        <f aca="false">C55</f>
        <v>15320.61</v>
      </c>
    </row>
    <row r="70" customFormat="false" ht="13.3" hidden="false" customHeight="false" outlineLevel="0" collapsed="false">
      <c r="B70" s="0" t="s">
        <v>110</v>
      </c>
      <c r="C70" s="22"/>
    </row>
    <row r="71" customFormat="false" ht="13.3" hidden="false" customHeight="false" outlineLevel="0" collapsed="false">
      <c r="B71" s="41" t="s">
        <v>111</v>
      </c>
      <c r="C71" s="23" t="n">
        <f aca="false">-C67+C68+C69+C70</f>
        <v>-29812.22303</v>
      </c>
      <c r="D71" s="29"/>
    </row>
    <row r="77" customFormat="false" ht="13.3" hidden="false" customHeight="false" outlineLevel="0" collapsed="false">
      <c r="C77" s="0" t="s">
        <v>112</v>
      </c>
    </row>
    <row r="78" customFormat="false" ht="14.9" hidden="false" customHeight="false" outlineLevel="0" collapsed="false">
      <c r="C78" s="42" t="n">
        <f aca="false">C62-C68</f>
        <v>40802.44303</v>
      </c>
      <c r="D78" s="0" t="s">
        <v>113</v>
      </c>
      <c r="F78" s="0" t="s">
        <v>114</v>
      </c>
      <c r="G78" s="0" t="n">
        <f aca="false">40802.44-40905.98</f>
        <v>-103.540000000001</v>
      </c>
    </row>
    <row r="79" customFormat="false" ht="14.9" hidden="false" customHeight="false" outlineLevel="0" collapsed="false">
      <c r="C79" s="43" t="n">
        <f aca="false">C63+C64+C66-C69</f>
        <v>-10990.22</v>
      </c>
      <c r="D79" s="0" t="s">
        <v>115</v>
      </c>
    </row>
    <row r="80" customFormat="false" ht="7.45" hidden="false" customHeight="true" outlineLevel="0" collapsed="false">
      <c r="C80" s="42"/>
    </row>
    <row r="81" customFormat="false" ht="14.9" hidden="false" customHeight="false" outlineLevel="0" collapsed="false">
      <c r="C81" s="42" t="n">
        <f aca="false">-C78-C79</f>
        <v>-29812.22303</v>
      </c>
      <c r="D81" s="0" t="s">
        <v>116</v>
      </c>
    </row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421527777777778" bottom="0.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LibreOffice/4.2.0.4$Windows_x86 LibreOffice_project/05dceb5d363845f2cf968344d7adab8dcfb2ba71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2015-10-12T12:09:53Z</dcterms:created>
  <dc:creator>gigi</dc:creator>
  <dc:language>it-IT</dc:language>
  <cp:lastModifiedBy>gigi</cp:lastModifiedBy>
  <cp:lastPrinted>2016-03-15T09:35:30Z</cp:lastPrinted>
  <dcterms:modified xsi:type="dcterms:W3CDTF">2015-10-12T14:23:47Z</dcterms:modified>
  <cp:revision>0</cp:revision>
</cp:coreProperties>
</file>