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26" firstSheet="0" activeTab="1"/>
  </bookViews>
  <sheets>
    <sheet name="aprile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<sst xmlns="http://schemas.openxmlformats.org/spreadsheetml/2006/main" count="147" uniqueCount="119">
  <si>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</si>
  <si>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</si>
  <si>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</si>
  <si>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</si>
  <si>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</si>
  <si>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</si>
  <si>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</si>
  <si>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</si>
  <si>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</si>
  <si>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</si>
  <si>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</si>
  <si>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</si>
  <si>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</si>
  <si>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</si>
  <si>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</si>
  <si>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</si>
  <si>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</si>
  <si>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</si>
  <si>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</si>
  <si>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</si>
  <si>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</si>
  <si>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</si>
  <si>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</si>
  <si>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</si>
  <si>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</si>
  <si>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</si>
  <si>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</si>
  <si>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</si>
  <si>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</si>
  <si>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</si>
  <si>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</si>
  <si>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</si>
  <si>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</si>
  <si>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</si>
  <si>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</si>
  <si>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</si>
  <si>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</si>
  <si>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</si>
  <si>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</si>
  <si>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</si>
  <si>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</si>
  <si>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</si>
  <si>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</si>
  <si>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</si>
  <si>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</si>
  <si>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</si>
  <si>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</si>
  <si>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</si>
  <si>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</si>
  <si>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</si>
  <si>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</si>
  <si>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</si>
  <si>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</si>
  <si>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</si>
  <si>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</si>
  <si>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</si>
  <si>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</si>
  <si>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</si>
  <si>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</si>
  <si>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</si>
  <si>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</si>
  <si>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</si>
  <si>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</si>
  <si>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</si>
  <si>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APRILE</t>
  </si>
  <si>
    <t>IVA DOVUTA</t>
  </si>
  <si>
    <t>IVA VENDITE ATTIVITA' AGRICOLA</t>
  </si>
  <si>
    <t>IVA REVERSE</t>
  </si>
  <si>
    <t>la differenza deve corrispondere a due volte l'impo del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</si>
  <si>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</si>
  <si>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</si>
  <si>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</si>
  <si>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</si>
  <si>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</si>
  <si>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</si>
  <si>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</si>
  <si>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</si>
  <si>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</si>
  <si>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</si>
  <si>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</si>
  <si>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</si>
  <si>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</si>
  <si>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</si>
  <si>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</si>
  <si>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</si>
  <si>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</si>
  <si>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</si>
  <si>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</si>
  <si>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</si>
  <si>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</si>
  <si>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</si>
  <si>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</si>
  <si>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</si>
  <si>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</si>
  <si>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</si>
  <si>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</si>
  <si>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</si>
  <si>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</si>
  <si>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</si>
  <si>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</si>
  <si>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</si>
  <si>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</si>
  <si>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Aprile</t>
  </si>
  <si>
    <t>Iva Corrispettivi + Vendite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</si>
  <si>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</si>
  <si>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</si>
  <si>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</si>
  <si>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</si>
  <si>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</si>
  <si>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</si>
  <si>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</si>
  <si>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</si>
  <si>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</si>
  <si>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</si>
  <si>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</si>
  <si>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</si>
  <si>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</si>
  <si>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 (a credito)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</si>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</sst>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1" activeCellId="0" sqref="C61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/>
      <c r="F5" s="11"/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 t="n">
        <v>1083.29</v>
      </c>
      <c r="F7" s="11" t="n">
        <v>108.33</v>
      </c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141456.51</v>
      </c>
      <c r="F9" s="11" t="n">
        <v>31120.41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 t="n">
        <v>108.17</v>
      </c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 t="n">
        <v>2775</v>
      </c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 t="n">
        <v>69593</v>
      </c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/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6568.52</v>
      </c>
      <c r="F14" s="13" t="n">
        <v>1445.07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/>
      <c r="F15" s="8"/>
      <c r="G15" s="0"/>
    </row>
    <row r="16" customFormat="false" ht="28.35" hidden="false" customHeight="false" outlineLevel="0" collapsed="false">
      <c r="A16" s="10" t="s">
        <v>8</v>
      </c>
      <c r="B16" s="10" t="s">
        <v>23</v>
      </c>
      <c r="C16" s="14" t="s">
        <v>24</v>
      </c>
      <c r="D16" s="15" t="s">
        <v>25</v>
      </c>
      <c r="E16" s="16" t="n">
        <v>275.04</v>
      </c>
      <c r="F16" s="17" t="n">
        <v>60.51</v>
      </c>
      <c r="G16" s="0"/>
    </row>
    <row r="17" customFormat="false" ht="13.3" hidden="false" customHeight="false" outlineLevel="0" collapsed="false">
      <c r="E17" s="18" t="n">
        <f aca="false">SUM(E3:E16)</f>
        <v>221859.53</v>
      </c>
      <c r="F17" s="18" t="n">
        <f aca="false">SUM(F3:F16)</f>
        <v>32734.32</v>
      </c>
      <c r="G17" s="0"/>
    </row>
    <row r="18" customFormat="false" ht="13.3" hidden="false" customHeight="false" outlineLevel="0" collapsed="false">
      <c r="E18" s="19"/>
      <c r="F18" s="19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20" t="n">
        <v>55543.9</v>
      </c>
      <c r="F20" s="20" t="n">
        <v>2222.1</v>
      </c>
      <c r="G20" s="20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20"/>
      <c r="F21" s="20"/>
      <c r="G21" s="20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20" t="n">
        <v>5557.74</v>
      </c>
      <c r="F22" s="20" t="n">
        <v>555.78</v>
      </c>
      <c r="G22" s="20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20" t="n">
        <v>372243.57</v>
      </c>
      <c r="F23" s="20" t="n">
        <v>81893.57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20"/>
      <c r="F24" s="20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8"/>
      <c r="F25" s="18"/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8"/>
      <c r="F26" s="18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8"/>
      <c r="F27" s="18"/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8"/>
      <c r="F28" s="18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8" t="n">
        <v>173.6</v>
      </c>
      <c r="F29" s="19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8"/>
      <c r="F30" s="19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8" t="n">
        <v>1192.06</v>
      </c>
      <c r="F31" s="19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8"/>
      <c r="F32" s="19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8"/>
      <c r="F33" s="19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8"/>
      <c r="F34" s="19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8" t="n">
        <v>275.04</v>
      </c>
      <c r="F35" s="18" t="n">
        <v>60.51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8" t="n">
        <v>14000</v>
      </c>
      <c r="F36" s="18" t="n">
        <v>3080</v>
      </c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8"/>
      <c r="F37" s="18"/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8"/>
      <c r="F38" s="18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8" t="n">
        <v>416080.45</v>
      </c>
      <c r="F39" s="18" t="n">
        <v>16643.55</v>
      </c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8" t="n">
        <v>832730.72</v>
      </c>
      <c r="F40" s="18" t="n">
        <v>83273.28</v>
      </c>
    </row>
    <row r="41" customFormat="false" ht="13.3" hidden="false" customHeight="false" outlineLevel="0" collapsed="false">
      <c r="A41" s="21" t="s">
        <v>19</v>
      </c>
      <c r="C41" s="0" t="n">
        <v>522</v>
      </c>
      <c r="D41" s="0" t="s">
        <v>49</v>
      </c>
      <c r="E41" s="18" t="n">
        <v>12653.82</v>
      </c>
      <c r="F41" s="18" t="n">
        <v>2783.83</v>
      </c>
    </row>
    <row r="42" customFormat="false" ht="13.3" hidden="false" customHeight="false" outlineLevel="0" collapsed="false">
      <c r="A42" s="21"/>
      <c r="C42" s="0" t="n">
        <v>85</v>
      </c>
      <c r="D42" s="0" t="s">
        <v>37</v>
      </c>
      <c r="E42" s="22"/>
      <c r="F42" s="22"/>
    </row>
    <row r="43" customFormat="false" ht="13.3" hidden="false" customHeight="false" outlineLevel="0" collapsed="false">
      <c r="A43" s="21"/>
      <c r="E43" s="18" t="n">
        <f aca="false">SUM(E20:E42)</f>
        <v>1710450.9</v>
      </c>
      <c r="F43" s="18" t="n">
        <f aca="false">SUM(F20:F42)</f>
        <v>190512.62</v>
      </c>
    </row>
    <row r="44" customFormat="false" ht="13.3" hidden="false" customHeight="false" outlineLevel="0" collapsed="false">
      <c r="E44" s="19"/>
      <c r="F44" s="19"/>
    </row>
    <row r="45" customFormat="false" ht="13.3" hidden="false" customHeight="false" outlineLevel="0" collapsed="false">
      <c r="E45" s="19"/>
      <c r="F45" s="19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13.3" hidden="false" customHeight="fals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8" t="n">
        <v>76842.52</v>
      </c>
      <c r="F48" s="18" t="n">
        <v>16905.26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8" t="n">
        <v>873.68</v>
      </c>
      <c r="F49" s="23" t="n">
        <v>34.92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8"/>
      <c r="F50" s="23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2" t="n">
        <v>22312.57</v>
      </c>
      <c r="F51" s="24" t="n">
        <v>4908.79</v>
      </c>
    </row>
    <row r="52" customFormat="false" ht="13.3" hidden="false" customHeight="false" outlineLevel="0" collapsed="false">
      <c r="E52" s="18" t="n">
        <f aca="false">SUM(E48:E51)</f>
        <v>100028.77</v>
      </c>
      <c r="F52" s="18" t="n">
        <f aca="false">SUM(F48:F51)</f>
        <v>21848.97</v>
      </c>
    </row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5" t="n">
        <f aca="false">aprile!E3</f>
        <v>0</v>
      </c>
    </row>
    <row r="3" customFormat="false" ht="13.3" hidden="false" customHeight="false" outlineLevel="0" collapsed="false">
      <c r="B3" s="0" t="s">
        <v>59</v>
      </c>
      <c r="C3" s="25" t="n">
        <f aca="false">aprile!E11</f>
        <v>2775</v>
      </c>
      <c r="D3" s="25"/>
    </row>
    <row r="4" customFormat="false" ht="13.3" hidden="false" customHeight="false" outlineLevel="0" collapsed="false">
      <c r="B4" s="0" t="s">
        <v>60</v>
      </c>
      <c r="C4" s="25" t="n">
        <f aca="false">aprile!E12</f>
        <v>69593</v>
      </c>
    </row>
    <row r="5" customFormat="false" ht="13.3" hidden="false" customHeight="false" outlineLevel="0" collapsed="false">
      <c r="B5" s="0" t="s">
        <v>61</v>
      </c>
      <c r="C5" s="11" t="n">
        <f aca="false">aprile!E16</f>
        <v>275.04</v>
      </c>
    </row>
    <row r="6" customFormat="false" ht="13.3" hidden="false" customHeight="false" outlineLevel="0" collapsed="false">
      <c r="B6" s="0" t="s">
        <v>11</v>
      </c>
      <c r="C6" s="11" t="n">
        <f aca="false">aprile!E7</f>
        <v>1083.29</v>
      </c>
    </row>
    <row r="7" customFormat="false" ht="13.3" hidden="false" customHeight="false" outlineLevel="0" collapsed="false">
      <c r="B7" s="0" t="s">
        <v>62</v>
      </c>
      <c r="C7" s="26" t="n">
        <f aca="false">aprile!E9+aprile!E48</f>
        <v>218299.03</v>
      </c>
    </row>
    <row r="8" customFormat="false" ht="13.3" hidden="false" customHeight="false" outlineLevel="0" collapsed="false">
      <c r="C8" s="13" t="n">
        <f aca="false">SUM(C2:C7)</f>
        <v>292025.36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8" t="n">
        <f aca="false">aprile!F48</f>
        <v>16905.26</v>
      </c>
    </row>
    <row r="13" customFormat="false" ht="13.3" hidden="false" customHeight="false" outlineLevel="0" collapsed="false">
      <c r="B13" s="0" t="s">
        <v>66</v>
      </c>
      <c r="C13" s="18" t="n">
        <f aca="false">aprile!F5+aprile!F6+aprile!F7+aprile!F9+aprile!F3+aprile!F8</f>
        <v>31228.74</v>
      </c>
    </row>
    <row r="14" customFormat="false" ht="13.3" hidden="false" customHeight="false" outlineLevel="0" collapsed="false">
      <c r="B14" s="0" t="s">
        <v>67</v>
      </c>
      <c r="C14" s="22"/>
    </row>
    <row r="15" customFormat="false" ht="13.3" hidden="false" customHeight="false" outlineLevel="0" collapsed="false">
      <c r="C15" s="18" t="n">
        <f aca="false">SUM(C12:C14)</f>
        <v>48134</v>
      </c>
      <c r="D15" s="27" t="s">
        <v>68</v>
      </c>
      <c r="F15" s="0" t="n">
        <f aca="false">48255.02-C15</f>
        <v>121.019999999997</v>
      </c>
    </row>
    <row r="18" customFormat="false" ht="13.3" hidden="false" customHeight="false" outlineLevel="0" collapsed="false">
      <c r="D18" s="0" t="s">
        <v>69</v>
      </c>
      <c r="E18" s="0" t="s">
        <v>70</v>
      </c>
      <c r="F18" s="0" t="s">
        <v>71</v>
      </c>
    </row>
    <row r="19" customFormat="false" ht="28.35" hidden="false" customHeight="false" outlineLevel="0" collapsed="false">
      <c r="B19" s="15" t="s">
        <v>72</v>
      </c>
      <c r="C19" s="0" t="s">
        <v>73</v>
      </c>
      <c r="D19" s="28" t="n">
        <f aca="false">aprile!E48</f>
        <v>76842.52</v>
      </c>
      <c r="E19" s="29" t="n">
        <v>12.3</v>
      </c>
      <c r="F19" s="30" t="n">
        <f aca="false">D19*E19/100</f>
        <v>9451.62996</v>
      </c>
    </row>
    <row r="20" customFormat="false" ht="14.9" hidden="false" customHeight="false" outlineLevel="0" collapsed="false">
      <c r="B20" s="15" t="s">
        <v>74</v>
      </c>
      <c r="D20" s="31"/>
      <c r="E20" s="0" t="s">
        <v>75</v>
      </c>
      <c r="F20" s="32"/>
    </row>
    <row r="21" customFormat="false" ht="13.3" hidden="false" customHeight="false" outlineLevel="0" collapsed="false">
      <c r="B21" s="33" t="s">
        <v>76</v>
      </c>
      <c r="D21" s="31"/>
      <c r="E21" s="0" t="s">
        <v>73</v>
      </c>
      <c r="F21" s="34" t="n">
        <f aca="false">F19+F20</f>
        <v>9451.62996</v>
      </c>
    </row>
    <row r="22" customFormat="false" ht="13.3" hidden="false" customHeight="false" outlineLevel="0" collapsed="false">
      <c r="B22" s="33" t="s">
        <v>77</v>
      </c>
      <c r="D22" s="31"/>
      <c r="F22" s="29"/>
    </row>
    <row r="23" customFormat="false" ht="13.3" hidden="false" customHeight="false" outlineLevel="0" collapsed="false">
      <c r="B23" s="35"/>
      <c r="D23" s="31"/>
      <c r="F23" s="29"/>
    </row>
    <row r="24" customFormat="false" ht="28.35" hidden="false" customHeight="false" outlineLevel="0" collapsed="false">
      <c r="B24" s="15" t="s">
        <v>78</v>
      </c>
      <c r="C24" s="0" t="s">
        <v>73</v>
      </c>
      <c r="D24" s="28" t="n">
        <f aca="false">aprile!E9</f>
        <v>141456.51</v>
      </c>
      <c r="E24" s="29" t="n">
        <v>12.3</v>
      </c>
      <c r="F24" s="30" t="n">
        <f aca="false">ROUND(D24*E24/100,2)</f>
        <v>17399.15</v>
      </c>
    </row>
    <row r="25" customFormat="false" ht="13.3" hidden="false" customHeight="false" outlineLevel="0" collapsed="false">
      <c r="B25" s="0" t="s">
        <v>79</v>
      </c>
      <c r="C25" s="0" t="s">
        <v>73</v>
      </c>
      <c r="D25" s="28" t="n">
        <v>0</v>
      </c>
      <c r="E25" s="29" t="n">
        <v>12.3</v>
      </c>
      <c r="F25" s="30" t="n">
        <f aca="false">ROUND(D25*E25/100,2)</f>
        <v>0</v>
      </c>
    </row>
    <row r="26" customFormat="false" ht="28.35" hidden="false" customHeight="false" outlineLevel="0" collapsed="false">
      <c r="B26" s="15" t="s">
        <v>80</v>
      </c>
      <c r="C26" s="0" t="s">
        <v>73</v>
      </c>
      <c r="D26" s="28" t="n">
        <v>0</v>
      </c>
      <c r="E26" s="29" t="n">
        <v>12.3</v>
      </c>
      <c r="F26" s="30" t="n">
        <f aca="false">ROUND(D26*E26/100,2)</f>
        <v>0</v>
      </c>
    </row>
    <row r="27" customFormat="false" ht="28.35" hidden="false" customHeight="false" outlineLevel="0" collapsed="false">
      <c r="B27" s="15" t="s">
        <v>81</v>
      </c>
      <c r="C27" s="0" t="s">
        <v>73</v>
      </c>
      <c r="D27" s="28" t="n">
        <f aca="false">aprile!E7</f>
        <v>1083.29</v>
      </c>
      <c r="E27" s="29" t="n">
        <v>4</v>
      </c>
      <c r="F27" s="30" t="n">
        <f aca="false">ROUND(D27*E27/100,2)</f>
        <v>43.33</v>
      </c>
    </row>
    <row r="28" customFormat="false" ht="13.3" hidden="false" customHeight="false" outlineLevel="0" collapsed="false">
      <c r="B28" s="35"/>
      <c r="D28" s="28"/>
      <c r="E28" s="0" t="s">
        <v>75</v>
      </c>
      <c r="F28" s="30" t="n">
        <v>0</v>
      </c>
    </row>
    <row r="29" customFormat="false" ht="28.35" hidden="false" customHeight="false" outlineLevel="0" collapsed="false">
      <c r="B29" s="15" t="s">
        <v>82</v>
      </c>
      <c r="C29" s="0" t="s">
        <v>73</v>
      </c>
      <c r="D29" s="28" t="n">
        <v>0</v>
      </c>
      <c r="E29" s="29" t="n">
        <v>4</v>
      </c>
      <c r="F29" s="30" t="n">
        <f aca="false">ROUND(D29*E29/100,2)</f>
        <v>0</v>
      </c>
    </row>
    <row r="30" customFormat="false" ht="28.35" hidden="false" customHeight="false" outlineLevel="0" collapsed="false">
      <c r="B30" s="15" t="s">
        <v>83</v>
      </c>
      <c r="C30" s="0" t="s">
        <v>73</v>
      </c>
      <c r="D30" s="28" t="n">
        <v>0</v>
      </c>
      <c r="E30" s="29" t="n">
        <v>4</v>
      </c>
      <c r="F30" s="30" t="n">
        <f aca="false">ROUND(D30*E30/100,2)</f>
        <v>0</v>
      </c>
    </row>
    <row r="31" customFormat="false" ht="28.35" hidden="false" customHeight="false" outlineLevel="0" collapsed="false">
      <c r="B31" s="15" t="s">
        <v>84</v>
      </c>
      <c r="C31" s="0" t="s">
        <v>73</v>
      </c>
      <c r="D31" s="36" t="n">
        <f aca="false">aprile!E8</f>
        <v>0</v>
      </c>
      <c r="E31" s="37" t="n">
        <v>12.3</v>
      </c>
      <c r="F31" s="36" t="n">
        <f aca="false">ROUND(D31*E31/100,2)</f>
        <v>0</v>
      </c>
    </row>
    <row r="32" customFormat="false" ht="13.3" hidden="false" customHeight="false" outlineLevel="0" collapsed="false">
      <c r="B32" s="0" t="s">
        <v>85</v>
      </c>
      <c r="C32" s="0" t="s">
        <v>73</v>
      </c>
      <c r="D32" s="28" t="n">
        <v>0</v>
      </c>
      <c r="E32" s="29" t="n">
        <v>12.3</v>
      </c>
      <c r="F32" s="30" t="n">
        <f aca="false">ROUND(D32*E32/100,2)</f>
        <v>0</v>
      </c>
    </row>
    <row r="33" customFormat="false" ht="28.35" hidden="false" customHeight="false" outlineLevel="0" collapsed="false">
      <c r="B33" s="15" t="s">
        <v>86</v>
      </c>
      <c r="C33" s="0" t="s">
        <v>73</v>
      </c>
      <c r="D33" s="30" t="n">
        <v>0</v>
      </c>
      <c r="E33" s="29" t="n">
        <v>4</v>
      </c>
      <c r="F33" s="30" t="n">
        <f aca="false">ROUND(D33*E33/100,2)</f>
        <v>0</v>
      </c>
    </row>
    <row r="34" customFormat="false" ht="14.9" hidden="false" customHeight="false" outlineLevel="0" collapsed="false">
      <c r="B34" s="15" t="s">
        <v>87</v>
      </c>
      <c r="D34" s="30"/>
      <c r="F34" s="30"/>
    </row>
    <row r="35" customFormat="false" ht="28.35" hidden="false" customHeight="false" outlineLevel="0" collapsed="false">
      <c r="B35" s="15" t="s">
        <v>88</v>
      </c>
      <c r="C35" s="0" t="s">
        <v>73</v>
      </c>
      <c r="D35" s="30" t="n">
        <f aca="false">aprile!E11</f>
        <v>2775</v>
      </c>
      <c r="E35" s="29" t="n">
        <v>12.3</v>
      </c>
      <c r="F35" s="30" t="n">
        <f aca="false">ROUND(D35*E35/100,2)</f>
        <v>341.33</v>
      </c>
    </row>
    <row r="36" customFormat="false" ht="28.35" hidden="false" customHeight="false" outlineLevel="0" collapsed="false">
      <c r="B36" s="15" t="s">
        <v>89</v>
      </c>
      <c r="C36" s="0" t="s">
        <v>73</v>
      </c>
      <c r="D36" s="30" t="n">
        <v>0</v>
      </c>
      <c r="E36" s="29" t="n">
        <v>12.3</v>
      </c>
      <c r="F36" s="30" t="n">
        <f aca="false">ROUND(D36*E36/100,2)</f>
        <v>0</v>
      </c>
    </row>
    <row r="37" customFormat="false" ht="14.9" hidden="false" customHeight="false" outlineLevel="0" collapsed="false">
      <c r="B37" s="15" t="s">
        <v>90</v>
      </c>
      <c r="D37" s="38"/>
      <c r="E37" s="38" t="s">
        <v>75</v>
      </c>
      <c r="F37" s="30" t="n">
        <v>0</v>
      </c>
    </row>
    <row r="38" customFormat="false" ht="28.35" hidden="false" customHeight="false" outlineLevel="0" collapsed="false">
      <c r="B38" s="15" t="s">
        <v>91</v>
      </c>
      <c r="C38" s="0" t="s">
        <v>73</v>
      </c>
      <c r="D38" s="30" t="n">
        <f aca="false">aprile!E12</f>
        <v>69593</v>
      </c>
      <c r="E38" s="29" t="n">
        <v>12.3</v>
      </c>
      <c r="F38" s="30" t="n">
        <f aca="false">ROUND(D38*E38/100,2)</f>
        <v>8559.94</v>
      </c>
    </row>
    <row r="39" customFormat="false" ht="28.35" hidden="false" customHeight="false" outlineLevel="0" collapsed="false">
      <c r="B39" s="15" t="s">
        <v>92</v>
      </c>
      <c r="C39" s="0" t="s">
        <v>73</v>
      </c>
      <c r="D39" s="30" t="n">
        <v>0</v>
      </c>
      <c r="E39" s="29" t="n">
        <v>4</v>
      </c>
      <c r="F39" s="30" t="n">
        <f aca="false">ROUND(D39*E39/100,2)</f>
        <v>0</v>
      </c>
    </row>
    <row r="40" customFormat="false" ht="13.3" hidden="false" customHeight="false" outlineLevel="0" collapsed="false">
      <c r="E40" s="0" t="s">
        <v>75</v>
      </c>
      <c r="F40" s="39" t="n">
        <v>-0.02</v>
      </c>
    </row>
    <row r="41" customFormat="false" ht="13.3" hidden="false" customHeight="false" outlineLevel="0" collapsed="false">
      <c r="B41" s="0" t="s">
        <v>93</v>
      </c>
      <c r="E41" s="0" t="s">
        <v>73</v>
      </c>
      <c r="F41" s="34" t="n">
        <f aca="false">SUM(F24:F40)</f>
        <v>26343.73</v>
      </c>
    </row>
    <row r="42" customFormat="false" ht="13.3" hidden="false" customHeight="false" outlineLevel="0" collapsed="false">
      <c r="B42" s="38" t="s">
        <v>94</v>
      </c>
    </row>
    <row r="43" customFormat="false" ht="13.3" hidden="false" customHeight="false" outlineLevel="0" collapsed="false">
      <c r="F43" s="39"/>
    </row>
    <row r="44" customFormat="false" ht="13.3" hidden="false" customHeight="false" outlineLevel="0" collapsed="false">
      <c r="C44" s="38" t="s">
        <v>95</v>
      </c>
      <c r="F44" s="34" t="n">
        <f aca="false">F21+F41</f>
        <v>35795.35996</v>
      </c>
    </row>
    <row r="45" customFormat="false" ht="13.3" hidden="false" customHeight="false" outlineLevel="0" collapsed="false">
      <c r="C45" s="38"/>
    </row>
    <row r="47" customFormat="false" ht="13.3" hidden="false" customHeight="false" outlineLevel="0" collapsed="false">
      <c r="B47" s="0" t="s">
        <v>96</v>
      </c>
      <c r="C47" s="18" t="n">
        <f aca="false">C15-F44</f>
        <v>12338.64004</v>
      </c>
      <c r="F47" s="0" t="n">
        <f aca="false">12459.66-C47</f>
        <v>121.019960000009</v>
      </c>
    </row>
    <row r="50" customFormat="false" ht="13.3" hidden="false" customHeight="false" outlineLevel="0" collapsed="false">
      <c r="B50" s="40" t="s">
        <v>97</v>
      </c>
    </row>
    <row r="51" customFormat="false" ht="13.3" hidden="false" customHeight="false" outlineLevel="0" collapsed="false">
      <c r="B51" s="0" t="s">
        <v>50</v>
      </c>
      <c r="C51" s="18" t="n">
        <f aca="false">aprile!F49+aprile!F50+aprile!F51</f>
        <v>4943.71</v>
      </c>
    </row>
    <row r="52" customFormat="false" ht="13.3" hidden="false" customHeight="false" outlineLevel="0" collapsed="false">
      <c r="B52" s="0" t="s">
        <v>98</v>
      </c>
      <c r="C52" s="22" t="n">
        <f aca="false">aprile!F14</f>
        <v>1445.07</v>
      </c>
    </row>
    <row r="53" customFormat="false" ht="13.3" hidden="false" customHeight="false" outlineLevel="0" collapsed="false">
      <c r="B53" s="0" t="s">
        <v>99</v>
      </c>
      <c r="C53" s="18" t="n">
        <f aca="false">SUM(C47:C52)</f>
        <v>18727.42004</v>
      </c>
    </row>
    <row r="54" customFormat="false" ht="13.3" hidden="false" customHeight="false" outlineLevel="0" collapsed="false">
      <c r="C54" s="18"/>
    </row>
    <row r="55" customFormat="false" ht="13.3" hidden="false" customHeight="false" outlineLevel="0" collapsed="false">
      <c r="B55" s="0" t="s">
        <v>100</v>
      </c>
      <c r="C55" s="22" t="n">
        <f aca="false">aprile!F41+aprile!F37</f>
        <v>2783.83</v>
      </c>
    </row>
    <row r="56" customFormat="false" ht="13.3" hidden="false" customHeight="false" outlineLevel="0" collapsed="false">
      <c r="B56" s="0" t="s">
        <v>101</v>
      </c>
      <c r="C56" s="18" t="n">
        <f aca="false">+C53-C55</f>
        <v>15943.59004</v>
      </c>
    </row>
    <row r="60" customFormat="false" ht="13.3" hidden="false" customHeight="false" outlineLevel="0" collapsed="false">
      <c r="B60" s="41" t="s">
        <v>102</v>
      </c>
    </row>
    <row r="62" customFormat="false" ht="13.3" hidden="false" customHeight="false" outlineLevel="0" collapsed="false">
      <c r="B62" s="0" t="s">
        <v>103</v>
      </c>
      <c r="C62" s="18" t="n">
        <f aca="false">C15</f>
        <v>48134</v>
      </c>
    </row>
    <row r="63" customFormat="false" ht="13.3" hidden="false" customHeight="false" outlineLevel="0" collapsed="false">
      <c r="B63" s="0" t="s">
        <v>104</v>
      </c>
      <c r="C63" s="18" t="n">
        <f aca="false">C51</f>
        <v>4943.71</v>
      </c>
    </row>
    <row r="64" customFormat="false" ht="13.3" hidden="false" customHeight="false" outlineLevel="0" collapsed="false">
      <c r="B64" s="0" t="s">
        <v>105</v>
      </c>
      <c r="C64" s="18" t="n">
        <f aca="false">C52</f>
        <v>1445.07</v>
      </c>
      <c r="E64" s="0" t="n">
        <f aca="false">118519.1+4153.98+38.77+103.54</f>
        <v>122815.39</v>
      </c>
    </row>
    <row r="65" customFormat="false" ht="13.3" hidden="false" customHeight="false" outlineLevel="0" collapsed="false">
      <c r="B65" s="0" t="s">
        <v>106</v>
      </c>
      <c r="C65" s="18" t="n">
        <f aca="false">aprile!F5+aprile!F6</f>
        <v>0</v>
      </c>
    </row>
    <row r="66" customFormat="false" ht="13.3" hidden="false" customHeight="false" outlineLevel="0" collapsed="false">
      <c r="B66" s="0" t="s">
        <v>107</v>
      </c>
      <c r="C66" s="22" t="n">
        <f aca="false">aprile!F16+aprile!F4</f>
        <v>60.51</v>
      </c>
    </row>
    <row r="67" customFormat="false" ht="13.3" hidden="false" customHeight="false" outlineLevel="0" collapsed="false">
      <c r="B67" s="7" t="s">
        <v>108</v>
      </c>
      <c r="C67" s="18" t="n">
        <f aca="false">SUM(C62:C66)</f>
        <v>54583.29</v>
      </c>
      <c r="D67" s="0" t="s">
        <v>109</v>
      </c>
    </row>
    <row r="68" customFormat="false" ht="13.3" hidden="false" customHeight="false" outlineLevel="0" collapsed="false">
      <c r="B68" s="0" t="s">
        <v>110</v>
      </c>
      <c r="C68" s="18" t="n">
        <f aca="false">F44</f>
        <v>35795.35996</v>
      </c>
    </row>
    <row r="69" customFormat="false" ht="13.3" hidden="false" customHeight="false" outlineLevel="0" collapsed="false">
      <c r="B69" s="0" t="s">
        <v>111</v>
      </c>
      <c r="C69" s="18" t="n">
        <f aca="false">C55</f>
        <v>2783.83</v>
      </c>
    </row>
    <row r="70" customFormat="false" ht="13.3" hidden="false" customHeight="false" outlineLevel="0" collapsed="false">
      <c r="B70" s="0" t="s">
        <v>112</v>
      </c>
      <c r="C70" s="22"/>
    </row>
    <row r="71" customFormat="false" ht="13.3" hidden="false" customHeight="false" outlineLevel="0" collapsed="false">
      <c r="B71" s="41" t="s">
        <v>113</v>
      </c>
      <c r="C71" s="23" t="n">
        <f aca="false">-C67+C68+C69+C70</f>
        <v>-16004.10004</v>
      </c>
      <c r="D71" s="29"/>
    </row>
    <row r="77" customFormat="false" ht="13.3" hidden="false" customHeight="false" outlineLevel="0" collapsed="false">
      <c r="C77" s="0" t="s">
        <v>114</v>
      </c>
    </row>
    <row r="78" customFormat="false" ht="14.9" hidden="false" customHeight="false" outlineLevel="0" collapsed="false">
      <c r="C78" s="42" t="n">
        <f aca="false">C62-C68</f>
        <v>12338.64004</v>
      </c>
      <c r="D78" s="0" t="s">
        <v>115</v>
      </c>
      <c r="F78" s="0" t="s">
        <v>116</v>
      </c>
    </row>
    <row r="79" customFormat="false" ht="14.9" hidden="false" customHeight="false" outlineLevel="0" collapsed="false">
      <c r="C79" s="43" t="n">
        <f aca="false">C63+C64+C66-C69</f>
        <v>3665.46</v>
      </c>
      <c r="D79" s="0" t="s">
        <v>117</v>
      </c>
    </row>
    <row r="80" customFormat="false" ht="7.45" hidden="false" customHeight="true" outlineLevel="0" collapsed="false">
      <c r="C80" s="42"/>
    </row>
    <row r="81" customFormat="false" ht="14.9" hidden="false" customHeight="false" outlineLevel="0" collapsed="false">
      <c r="C81" s="42" t="n">
        <f aca="false">-C78-C79</f>
        <v>-16004.10004</v>
      </c>
      <c r="D81" s="0" t="s">
        <v>118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2016-03-15T09:35:30Z</cp:lastPrinted>
  <dcterms:modified xsi:type="dcterms:W3CDTF">2015-10-12T14:23:47Z</dcterms:modified>
  <cp:revision>0</cp:revision>
</cp:coreProperties>
</file>