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74" firstSheet="0" activeTab="1"/>
  </bookViews>
  <sheets>
    <sheet name="LUGLIO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<sst xmlns="http://schemas.openxmlformats.org/spreadsheetml/2006/main" count="147" uniqueCount="119">
  <si>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</si>
  <si>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</si>
  <si>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</si>
  <si>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</si>
  <si>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</si>
  <si>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</si>
  <si>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</si>
  <si>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</si>
  <si>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</si>
  <si>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</si>
  <si>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</si>
  <si>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</si>
  <si>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</si>
  <si>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</si>
  <si>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</si>
  <si>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</si>
  <si>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</si>
  <si>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</si>
  <si>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</si>
  <si>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</si>
  <si>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</si>
  <si>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</si>
  <si>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</si>
  <si>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</si>
  <si>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</si>
  <si>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</si>
  <si>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</si>
  <si>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</si>
  <si>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</si>
  <si>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</si>
  <si>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</si>
  <si>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</si>
  <si>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</si>
  <si>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</si>
  <si>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</si>
  <si>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</si>
  <si>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</si>
  <si>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</si>
  <si>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</si>
  <si>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</si>
  <si>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</si>
  <si>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</si>
  <si>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</si>
  <si>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</si>
  <si>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</si>
  <si>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</si>
  <si>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</si>
  <si>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</si>
  <si>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</si>
  <si>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</si>
  <si>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</si>
  <si>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</si>
  <si>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</si>
  <si>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</si>
  <si>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</si>
  <si>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</si>
  <si>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</si>
  <si>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</si>
  <si>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</si>
  <si>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</si>
  <si>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</si>
  <si>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</si>
  <si>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</si>
  <si>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</si>
  <si>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LUGLIO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</si>
  <si>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</si>
  <si>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</si>
  <si>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</si>
  <si>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</si>
  <si>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</si>
  <si>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</si>
  <si>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</si>
  <si>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</si>
  <si>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</si>
  <si>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</si>
  <si>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</si>
  <si>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</si>
  <si>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</si>
  <si>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</si>
  <si>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</si>
  <si>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</si>
  <si>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</si>
  <si>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</si>
  <si>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</si>
  <si>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</si>
  <si>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</si>
  <si>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</si>
  <si>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</si>
  <si>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</si>
  <si>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</si>
  <si>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</si>
  <si>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</si>
  <si>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</si>
  <si>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</si>
  <si>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</si>
  <si>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</si>
  <si>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</si>
  <si>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</si>
  <si>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</si>
  <si>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</si>
  <si>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</si>
  <si>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</si>
  <si>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LUGLIO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</si>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</sst>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G52" activeCellId="0" sqref="G52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/>
      <c r="F7" s="11"/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105041.89</v>
      </c>
      <c r="F9" s="11" t="n">
        <v>23109.21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384.2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 t="n">
        <v>313393</v>
      </c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5759.45</v>
      </c>
      <c r="F14" s="11" t="n">
        <v>1267.09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 t="n">
        <v>2622.4</v>
      </c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/>
      <c r="F16" s="15"/>
      <c r="G16" s="0"/>
    </row>
    <row r="17" customFormat="false" ht="13.3" hidden="false" customHeight="false" outlineLevel="0" collapsed="false">
      <c r="E17" s="16" t="n">
        <f aca="false">SUM(E3:E16)</f>
        <v>427200.94</v>
      </c>
      <c r="F17" s="16" t="n">
        <f aca="false">SUM(F3:F16)</f>
        <v>24376.3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 t="n">
        <v>1923.08</v>
      </c>
      <c r="F20" s="18" t="n">
        <v>76.92</v>
      </c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4572.54</v>
      </c>
      <c r="F22" s="18" t="n">
        <v>457.25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35587.52</v>
      </c>
      <c r="F23" s="18" t="n">
        <v>7829.29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/>
      <c r="F25" s="16"/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/>
      <c r="F27" s="16"/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46.47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/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/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 t="n">
        <v>5425.7</v>
      </c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/>
      <c r="F35" s="16"/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/>
      <c r="F36" s="16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/>
      <c r="F37" s="16"/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9615.38</v>
      </c>
      <c r="F39" s="16" t="n">
        <v>384.62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/>
      <c r="F40" s="16"/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/>
      <c r="F41" s="16"/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57170.69</v>
      </c>
      <c r="F43" s="16" t="n">
        <f aca="false">SUM(F20:F42)</f>
        <v>8748.08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75042.26</v>
      </c>
      <c r="F48" s="16" t="n">
        <v>16509.26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783.95</v>
      </c>
      <c r="F49" s="16" t="n">
        <v>31.35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19976.25</v>
      </c>
      <c r="F51" s="20" t="n">
        <v>4394.77</v>
      </c>
    </row>
    <row r="52" customFormat="false" ht="13.3" hidden="false" customHeight="false" outlineLevel="0" collapsed="false">
      <c r="E52" s="16" t="n">
        <f aca="false">SUM(E48:E51)</f>
        <v>95802.46</v>
      </c>
      <c r="F52" s="16" t="n">
        <f aca="false">SUM(F48:F51)</f>
        <v>20935.38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D61" activeCellId="0" sqref="D61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LUGLIO!E3</f>
        <v>0</v>
      </c>
    </row>
    <row r="3" customFormat="false" ht="13.3" hidden="false" customHeight="false" outlineLevel="0" collapsed="false">
      <c r="B3" s="0" t="s">
        <v>59</v>
      </c>
      <c r="C3" s="21" t="n">
        <f aca="false">LUGLIO!E11</f>
        <v>384.2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LUGLIO!E12</f>
        <v>313393</v>
      </c>
    </row>
    <row r="5" customFormat="false" ht="13.3" hidden="false" customHeight="false" outlineLevel="0" collapsed="false">
      <c r="B5" s="0" t="s">
        <v>61</v>
      </c>
      <c r="C5" s="11" t="n">
        <f aca="false">LUGLIO!E16</f>
        <v>0</v>
      </c>
    </row>
    <row r="6" customFormat="false" ht="13.3" hidden="false" customHeight="false" outlineLevel="0" collapsed="false">
      <c r="B6" s="0" t="s">
        <v>11</v>
      </c>
      <c r="C6" s="11" t="n">
        <f aca="false">LUGLIO!E7</f>
        <v>0</v>
      </c>
    </row>
    <row r="7" customFormat="false" ht="13.3" hidden="false" customHeight="false" outlineLevel="0" collapsed="false">
      <c r="B7" s="0" t="s">
        <v>62</v>
      </c>
      <c r="C7" s="22" t="n">
        <f aca="false">LUGLIO!E9+LUGLIO!E48</f>
        <v>180084.15</v>
      </c>
    </row>
    <row r="8" customFormat="false" ht="13.3" hidden="false" customHeight="false" outlineLevel="0" collapsed="false">
      <c r="C8" s="23" t="n">
        <f aca="false">SUM(C2:C7)</f>
        <v>493861.35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LUGLIO!F48</f>
        <v>16509.26</v>
      </c>
    </row>
    <row r="13" customFormat="false" ht="13.3" hidden="false" customHeight="false" outlineLevel="0" collapsed="false">
      <c r="B13" s="0" t="s">
        <v>66</v>
      </c>
      <c r="C13" s="16" t="n">
        <f aca="false">LUGLIO!F5+LUGLIO!F6+LUGLIO!F7+LUGLIO!F9+LUGLIO!F3+LUGLIO!F8</f>
        <v>23109.21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39618.47</v>
      </c>
      <c r="D15" s="24" t="s">
        <v>68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4" t="s">
        <v>72</v>
      </c>
      <c r="C19" s="0" t="s">
        <v>73</v>
      </c>
      <c r="D19" s="25" t="n">
        <f aca="false">LUGLIO!E48</f>
        <v>75042.26</v>
      </c>
      <c r="E19" s="26" t="n">
        <v>12.3</v>
      </c>
      <c r="F19" s="27" t="n">
        <f aca="false">D19*E19/100</f>
        <v>9230.19798</v>
      </c>
    </row>
    <row r="20" customFormat="false" ht="14.9" hidden="false" customHeight="false" outlineLevel="0" collapsed="false">
      <c r="B20" s="14" t="s">
        <v>74</v>
      </c>
      <c r="D20" s="28"/>
      <c r="E20" s="0" t="s">
        <v>75</v>
      </c>
      <c r="F20" s="29" t="n">
        <v>-0.02</v>
      </c>
    </row>
    <row r="21" customFormat="false" ht="13.3" hidden="false" customHeight="false" outlineLevel="0" collapsed="false">
      <c r="B21" s="30" t="s">
        <v>76</v>
      </c>
      <c r="D21" s="28"/>
      <c r="E21" s="0" t="s">
        <v>73</v>
      </c>
      <c r="F21" s="31" t="n">
        <f aca="false">F19+F20</f>
        <v>9230.17798</v>
      </c>
    </row>
    <row r="22" customFormat="false" ht="13.3" hidden="false" customHeight="false" outlineLevel="0" collapsed="false">
      <c r="B22" s="30" t="s">
        <v>77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78</v>
      </c>
      <c r="C24" s="0" t="s">
        <v>73</v>
      </c>
      <c r="D24" s="25" t="n">
        <f aca="false">LUGLIO!E9</f>
        <v>105041.89</v>
      </c>
      <c r="E24" s="26" t="n">
        <v>12.3</v>
      </c>
      <c r="F24" s="27" t="n">
        <f aca="false">ROUND(D24*E24/100,2)</f>
        <v>12920.15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80</v>
      </c>
      <c r="C26" s="0" t="s">
        <v>73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81</v>
      </c>
      <c r="C27" s="0" t="s">
        <v>73</v>
      </c>
      <c r="D27" s="25" t="n">
        <f aca="false">LUGLIO!E7</f>
        <v>0</v>
      </c>
      <c r="E27" s="26" t="n">
        <v>4</v>
      </c>
      <c r="F27" s="27" t="n">
        <f aca="false">ROUND(D27*E27/100,2)</f>
        <v>0</v>
      </c>
    </row>
    <row r="28" customFormat="false" ht="13.3" hidden="false" customHeight="false" outlineLevel="0" collapsed="false">
      <c r="B28" s="32"/>
      <c r="D28" s="25"/>
      <c r="E28" s="0" t="s">
        <v>75</v>
      </c>
      <c r="F28" s="27" t="n">
        <v>0</v>
      </c>
    </row>
    <row r="29" customFormat="false" ht="28.35" hidden="false" customHeight="false" outlineLevel="0" collapsed="false">
      <c r="B29" s="14" t="s">
        <v>82</v>
      </c>
      <c r="C29" s="0" t="s">
        <v>73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83</v>
      </c>
      <c r="C30" s="0" t="s">
        <v>73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84</v>
      </c>
      <c r="C31" s="0" t="s">
        <v>73</v>
      </c>
      <c r="D31" s="33" t="n">
        <f aca="false">LUGLIO!E8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86</v>
      </c>
      <c r="C33" s="0" t="s">
        <v>73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87</v>
      </c>
      <c r="D34" s="27"/>
      <c r="F34" s="27"/>
    </row>
    <row r="35" customFormat="false" ht="28.35" hidden="false" customHeight="false" outlineLevel="0" collapsed="false">
      <c r="B35" s="14" t="s">
        <v>88</v>
      </c>
      <c r="C35" s="0" t="s">
        <v>73</v>
      </c>
      <c r="D35" s="27" t="n">
        <f aca="false">LUGLIO!E11</f>
        <v>384.2</v>
      </c>
      <c r="E35" s="26" t="n">
        <v>12.3</v>
      </c>
      <c r="F35" s="27" t="n">
        <f aca="false">ROUND(D35*E35/100,2)</f>
        <v>47.26</v>
      </c>
    </row>
    <row r="36" customFormat="false" ht="28.35" hidden="false" customHeight="false" outlineLevel="0" collapsed="false">
      <c r="B36" s="14" t="s">
        <v>89</v>
      </c>
      <c r="C36" s="0" t="s">
        <v>73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90</v>
      </c>
      <c r="D37" s="35"/>
      <c r="E37" s="35" t="s">
        <v>75</v>
      </c>
      <c r="F37" s="27" t="n">
        <v>0</v>
      </c>
    </row>
    <row r="38" customFormat="false" ht="28.35" hidden="false" customHeight="false" outlineLevel="0" collapsed="false">
      <c r="B38" s="14" t="s">
        <v>91</v>
      </c>
      <c r="C38" s="0" t="s">
        <v>73</v>
      </c>
      <c r="D38" s="27" t="n">
        <f aca="false">LUGLIO!E12</f>
        <v>313393</v>
      </c>
      <c r="E38" s="26" t="n">
        <v>12.3</v>
      </c>
      <c r="F38" s="27" t="n">
        <f aca="false">ROUND(D38*E38/100,2)</f>
        <v>38547.34</v>
      </c>
    </row>
    <row r="39" customFormat="false" ht="28.35" hidden="false" customHeight="false" outlineLevel="0" collapsed="false">
      <c r="B39" s="14" t="s">
        <v>92</v>
      </c>
      <c r="C39" s="0" t="s">
        <v>73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6" t="n">
        <v>0</v>
      </c>
    </row>
    <row r="41" customFormat="false" ht="13.3" hidden="false" customHeight="false" outlineLevel="0" collapsed="false">
      <c r="B41" s="0" t="s">
        <v>93</v>
      </c>
      <c r="E41" s="0" t="s">
        <v>73</v>
      </c>
      <c r="F41" s="31" t="n">
        <f aca="false">SUM(F24:F40)</f>
        <v>51514.75</v>
      </c>
    </row>
    <row r="42" customFormat="false" ht="13.3" hidden="false" customHeight="false" outlineLevel="0" collapsed="false">
      <c r="B42" s="35" t="s">
        <v>94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95</v>
      </c>
      <c r="F44" s="31" t="n">
        <f aca="false">F21+F41</f>
        <v>60744.92798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96</v>
      </c>
      <c r="C47" s="16" t="n">
        <f aca="false">C15-F44</f>
        <v>-21126.45798</v>
      </c>
      <c r="F47" s="0" t="n">
        <f aca="false">12459.66-C47</f>
        <v>33586.11798</v>
      </c>
      <c r="H47" s="0" t="n">
        <f aca="false">1137.86-936.5</f>
        <v>201.36</v>
      </c>
    </row>
    <row r="50" customFormat="false" ht="13.3" hidden="false" customHeight="false" outlineLevel="0" collapsed="false">
      <c r="B50" s="37" t="s">
        <v>97</v>
      </c>
    </row>
    <row r="51" customFormat="false" ht="13.3" hidden="false" customHeight="false" outlineLevel="0" collapsed="false">
      <c r="B51" s="0" t="s">
        <v>50</v>
      </c>
      <c r="C51" s="16" t="n">
        <f aca="false">LUGLIO!F49+LUGLIO!F50+LUGLIO!F51</f>
        <v>4426.12</v>
      </c>
    </row>
    <row r="52" customFormat="false" ht="13.3" hidden="false" customHeight="false" outlineLevel="0" collapsed="false">
      <c r="B52" s="0" t="s">
        <v>98</v>
      </c>
      <c r="C52" s="20" t="n">
        <f aca="false">LUGLIO!F14</f>
        <v>1267.09</v>
      </c>
    </row>
    <row r="53" customFormat="false" ht="13.3" hidden="false" customHeight="false" outlineLevel="0" collapsed="false">
      <c r="B53" s="0" t="s">
        <v>99</v>
      </c>
      <c r="C53" s="16" t="n">
        <f aca="false">SUM(C47:C52)</f>
        <v>-15433.24798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100</v>
      </c>
      <c r="C55" s="20" t="n">
        <f aca="false">LUGLIO!F41+LUGLIO!F37</f>
        <v>0</v>
      </c>
    </row>
    <row r="56" customFormat="false" ht="13.3" hidden="false" customHeight="false" outlineLevel="0" collapsed="false">
      <c r="B56" s="0" t="s">
        <v>101</v>
      </c>
      <c r="C56" s="16" t="n">
        <f aca="false">+C53-C55</f>
        <v>-15433.24798</v>
      </c>
    </row>
    <row r="60" customFormat="false" ht="13.3" hidden="false" customHeight="false" outlineLevel="0" collapsed="false">
      <c r="B60" s="38" t="s">
        <v>102</v>
      </c>
    </row>
    <row r="62" customFormat="false" ht="13.3" hidden="false" customHeight="false" outlineLevel="0" collapsed="false">
      <c r="B62" s="0" t="s">
        <v>103</v>
      </c>
      <c r="C62" s="16" t="n">
        <f aca="false">C15</f>
        <v>39618.47</v>
      </c>
    </row>
    <row r="63" customFormat="false" ht="13.3" hidden="false" customHeight="false" outlineLevel="0" collapsed="false">
      <c r="B63" s="0" t="s">
        <v>104</v>
      </c>
      <c r="C63" s="16" t="n">
        <f aca="false">C51</f>
        <v>4426.12</v>
      </c>
    </row>
    <row r="64" customFormat="false" ht="13.3" hidden="false" customHeight="false" outlineLevel="0" collapsed="false">
      <c r="B64" s="0" t="s">
        <v>105</v>
      </c>
      <c r="C64" s="16" t="n">
        <f aca="false">C52</f>
        <v>1267.09</v>
      </c>
    </row>
    <row r="65" customFormat="false" ht="13.3" hidden="false" customHeight="false" outlineLevel="0" collapsed="false">
      <c r="B65" s="0" t="s">
        <v>106</v>
      </c>
      <c r="C65" s="16" t="n">
        <f aca="false">LUGLIO!F5+LUGLIO!F6</f>
        <v>0</v>
      </c>
    </row>
    <row r="66" customFormat="false" ht="13.3" hidden="false" customHeight="false" outlineLevel="0" collapsed="false">
      <c r="B66" s="0" t="s">
        <v>107</v>
      </c>
      <c r="C66" s="20" t="n">
        <f aca="false">LUGLIO!F16+LUGLIO!F4</f>
        <v>0</v>
      </c>
    </row>
    <row r="67" customFormat="false" ht="13.3" hidden="false" customHeight="false" outlineLevel="0" collapsed="false">
      <c r="B67" s="7" t="s">
        <v>108</v>
      </c>
      <c r="C67" s="16" t="n">
        <f aca="false">SUM(C62:C66)</f>
        <v>45311.68</v>
      </c>
      <c r="D67" s="0" t="s">
        <v>109</v>
      </c>
    </row>
    <row r="68" customFormat="false" ht="13.3" hidden="false" customHeight="false" outlineLevel="0" collapsed="false">
      <c r="B68" s="0" t="s">
        <v>110</v>
      </c>
      <c r="C68" s="16" t="n">
        <f aca="false">F44</f>
        <v>60744.92798</v>
      </c>
    </row>
    <row r="69" customFormat="false" ht="13.3" hidden="false" customHeight="false" outlineLevel="0" collapsed="false">
      <c r="B69" s="0" t="s">
        <v>111</v>
      </c>
      <c r="C69" s="16" t="n">
        <f aca="false">C55</f>
        <v>0</v>
      </c>
    </row>
    <row r="70" customFormat="false" ht="13.3" hidden="false" customHeight="false" outlineLevel="0" collapsed="false">
      <c r="B70" s="0" t="s">
        <v>112</v>
      </c>
      <c r="C70" s="20"/>
    </row>
    <row r="71" customFormat="false" ht="13.3" hidden="false" customHeight="false" outlineLevel="0" collapsed="false">
      <c r="B71" s="38" t="s">
        <v>113</v>
      </c>
      <c r="C71" s="39" t="n">
        <f aca="false">-C67+C68+C69+C70</f>
        <v>15433.24798</v>
      </c>
      <c r="D71" s="26"/>
    </row>
    <row r="77" customFormat="false" ht="13.3" hidden="false" customHeight="false" outlineLevel="0" collapsed="false">
      <c r="C77" s="0" t="s">
        <v>114</v>
      </c>
    </row>
    <row r="78" customFormat="false" ht="14.9" hidden="false" customHeight="false" outlineLevel="0" collapsed="false">
      <c r="C78" s="40" t="n">
        <f aca="false">C62-C68</f>
        <v>-21126.45798</v>
      </c>
      <c r="D78" s="0" t="s">
        <v>115</v>
      </c>
      <c r="F78" s="0" t="s">
        <v>116</v>
      </c>
    </row>
    <row r="79" customFormat="false" ht="14.9" hidden="false" customHeight="false" outlineLevel="0" collapsed="false">
      <c r="C79" s="41" t="n">
        <f aca="false">C63+C64+C66-C69</f>
        <v>5693.21</v>
      </c>
      <c r="D79" s="0" t="s">
        <v>117</v>
      </c>
    </row>
    <row r="80" customFormat="false" ht="7.45" hidden="false" customHeight="true" outlineLevel="0" collapsed="false">
      <c r="C80" s="40"/>
    </row>
    <row r="81" customFormat="false" ht="14.9" hidden="false" customHeight="false" outlineLevel="0" collapsed="false">
      <c r="C81" s="40" t="n">
        <f aca="false">-C78-C79</f>
        <v>15433.24798</v>
      </c>
      <c r="D81" s="0" t="s">
        <v>118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2016-08-08T10:03:31Z</cp:lastPrinted>
  <dcterms:modified xsi:type="dcterms:W3CDTF">2015-10-12T14:23:47Z</dcterms:modified>
  <cp:revision>0</cp:revision>
</cp:coreProperties>
</file>